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2"/>
  </bookViews>
  <sheets>
    <sheet name="Доходы 1 (2)" sheetId="1" r:id="rId1"/>
    <sheet name="Доходы 1" sheetId="2" r:id="rId2"/>
    <sheet name="Расходы1 (2)" sheetId="3" r:id="rId3"/>
    <sheet name="Расходы1" sheetId="4" r:id="rId4"/>
    <sheet name="Источники 1  (2)" sheetId="5" r:id="rId5"/>
  </sheets>
  <definedNames>
    <definedName name="APPT" localSheetId="1">'Доходы 1'!#REF!</definedName>
    <definedName name="APPT" localSheetId="0">'Доходы 1 (2)'!#REF!</definedName>
    <definedName name="APPT" localSheetId="4">'Источники 1  (2)'!$A$21</definedName>
    <definedName name="APPT" localSheetId="3">'Расходы1'!#REF!</definedName>
    <definedName name="APPT" localSheetId="2">'Расходы1 (2)'!#REF!</definedName>
    <definedName name="FILE_NAME" localSheetId="1">'Доходы 1'!$I$3</definedName>
    <definedName name="FILE_NAME" localSheetId="0">'Доходы 1 (2)'!$H$3</definedName>
    <definedName name="FILE_NAME">#REF!</definedName>
    <definedName name="FIO" localSheetId="1">'Доходы 1'!#REF!</definedName>
    <definedName name="FIO" localSheetId="0">'Доходы 1 (2)'!#REF!</definedName>
    <definedName name="FIO" localSheetId="4">'Источники 1  (2)'!#REF!</definedName>
    <definedName name="FIO" localSheetId="3">'Расходы1'!#REF!</definedName>
    <definedName name="FIO" localSheetId="2">'Расходы1 (2)'!#REF!</definedName>
    <definedName name="FORM_CODE" localSheetId="1">'Доходы 1'!$I$5</definedName>
    <definedName name="FORM_CODE" localSheetId="0">'Доходы 1 (2)'!$H$5</definedName>
    <definedName name="FORM_CODE">#REF!</definedName>
    <definedName name="PERIOD" localSheetId="1">'Доходы 1'!$I$6</definedName>
    <definedName name="PERIOD" localSheetId="0">'Доходы 1 (2)'!$H$6</definedName>
    <definedName name="PERIOD">#REF!</definedName>
    <definedName name="RANGE_NAMES" localSheetId="1">'Доходы 1'!$I$9</definedName>
    <definedName name="RANGE_NAMES" localSheetId="0">'Доходы 1 (2)'!$H$9</definedName>
    <definedName name="RANGE_NAMES">#REF!</definedName>
    <definedName name="RBEGIN_1" localSheetId="1">'Доходы 1'!$A$19</definedName>
    <definedName name="RBEGIN_1" localSheetId="0">'Доходы 1 (2)'!$A$19</definedName>
    <definedName name="RBEGIN_1" localSheetId="4">'Источники 1  (2)'!$A$12</definedName>
    <definedName name="RBEGIN_1" localSheetId="3">'Расходы1'!$A$13</definedName>
    <definedName name="RBEGIN_1" localSheetId="2">'Расходы1 (2)'!$A$13</definedName>
    <definedName name="REG_DATE" localSheetId="1">'Доходы 1'!$I$4</definedName>
    <definedName name="REG_DATE" localSheetId="0">'Доходы 1 (2)'!$H$4</definedName>
    <definedName name="REG_DATE">#REF!</definedName>
    <definedName name="REND_1" localSheetId="1">'Доходы 1'!#REF!</definedName>
    <definedName name="REND_1" localSheetId="0">'Доходы 1 (2)'!#REF!</definedName>
    <definedName name="REND_1" localSheetId="4">'Источники 1  (2)'!#REF!</definedName>
    <definedName name="REND_1" localSheetId="3">'Расходы1'!#REF!</definedName>
    <definedName name="REND_1" localSheetId="2">'Расходы1 (2)'!#REF!</definedName>
    <definedName name="SIGN" localSheetId="1">'Доходы 1'!$A$23:$D$28</definedName>
    <definedName name="SIGN" localSheetId="0">'Доходы 1 (2)'!$A$23:$C$28</definedName>
    <definedName name="SIGN" localSheetId="4">'Источники 1  (2)'!$A$21:$D$21</definedName>
    <definedName name="SIGN" localSheetId="3">'Расходы1'!#REF!</definedName>
    <definedName name="SIGN" localSheetId="2">'Расходы1 (2)'!#REF!</definedName>
    <definedName name="SRC_CODE" localSheetId="1">'Доходы 1'!$I$8</definedName>
    <definedName name="SRC_CODE" localSheetId="0">'Доходы 1 (2)'!$H$8</definedName>
    <definedName name="SRC_CODE">#REF!</definedName>
    <definedName name="SRC_KIND" localSheetId="1">'Доходы 1'!$I$7</definedName>
    <definedName name="SRC_KIND" localSheetId="0">'Доходы 1 (2)'!$H$7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<sst xmlns="http://schemas.openxmlformats.org/spreadsheetml/2006/main" count="701" uniqueCount="364">
  <si>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</si>
  <si>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</si>
  <si>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</si>
  <si>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</si>
  <si>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</si>
  <si>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</si>
  <si>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</si>
  <si>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</si>
  <si>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</si>
  <si>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</si>
  <si>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</si>
  <si>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</si>
  <si>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</si>
  <si>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</si>
  <si>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</si>
  <si>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</si>
  <si>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</si>
  <si>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</si>
  <si>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</si>
  <si>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</si>
  <si>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</si>
  <si>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</si>
  <si>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</si>
  <si>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</si>
  <si>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</si>
  <si>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</si>
  <si>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</si>
  <si>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</si>
  <si>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</si>
  <si>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</si>
  <si>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</si>
  <si>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</si>
  <si>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</si>
  <si>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</si>
  <si>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</si>
  <si>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</si>
  <si>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</si>
  <si>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</si>
  <si>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</si>
  <si>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</si>
  <si>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</si>
  <si>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</si>
  <si>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</si>
  <si>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</si>
  <si>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</si>
  <si>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</si>
  <si>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</si>
  <si>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</si>
  <si>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</si>
  <si>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</si>
  <si>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</si>
  <si>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</si>
  <si>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</si>
  <si>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</si>
  <si>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</si>
  <si>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</si>
  <si>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</si>
  <si>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</si>
  <si>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</si>
  <si>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</si>
  <si>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</si>
  <si>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</si>
  <si>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</si>
  <si>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</si>
  <si>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</si>
  <si>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</si>
  <si>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</si>
  <si>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</si>
  <si>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</si>
  <si>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</si>
  <si>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</si>
  <si>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</si>
  <si>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</si>
  <si>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</si>
  <si>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</si>
  <si>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</si>
  <si>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</si>
  <si>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</si>
  <si>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</si>
  <si>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</si>
  <si>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</si>
  <si>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</si>
  <si>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</si>
  <si>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</si>
  <si>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</si>
  <si>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</si>
  <si>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</si>
  <si>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</si>
  <si>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</si>
  <si>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</si>
  <si>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</si>
  <si>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</si>
  <si>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</si>
  <si>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</si>
  <si>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</si>
  <si>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</si>
  <si>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</si>
  <si>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</si>
  <si>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</si>
  <si>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</si>
  <si>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</si>
  <si>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</si>
  <si>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</si>
  <si>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</si>
  <si>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</si>
  <si>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</si>
  <si>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</si>
  <si>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</si>
  <si>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</si>
  <si>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</si>
  <si>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</si>
  <si>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</si>
  <si>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</si>
  <si>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</si>
  <si>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</si>
  <si>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</si>
  <si>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</si>
  <si>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</si>
  <si>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</si>
  <si>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</si>
  <si>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</si>
  <si>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</si>
  <si>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</si>
  <si>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</si>
  <si>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</si>
  <si>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</si>
  <si>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</si>
  <si>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</si>
  <si>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</si>
  <si>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</si>
  <si>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</si>
  <si>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</si>
  <si>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</si>
  <si>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</si>
  <si>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</si>
  <si>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</si>
  <si>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</si>
  <si>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</si>
  <si>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</si>
  <si>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</si>
  <si>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</si>
  <si>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</si>
  <si>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</si>
  <si>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</si>
  <si>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</si>
  <si>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</si>
  <si>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</si>
  <si>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</si>
  <si>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</si>
  <si>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</si>
  <si>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</si>
  <si>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</si>
  <si>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</si>
  <si>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Закупка товаров, работ, услуг в сфере информационно-коммуникационных технологий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</si>
  <si>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</si>
  <si>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</si>
  <si>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</si>
  <si>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</si>
  <si>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</si>
  <si>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Невыясненные поступления, зачисляемые в бюджеты поселений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</si>
  <si>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</si>
  <si>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</si>
  <si>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</si>
  <si>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</si>
  <si>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</si>
  <si>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</si>
  <si>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</si>
  <si>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</si>
  <si>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</si>
  <si>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</si>
  <si>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</si>
  <si>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</si>
  <si>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</si>
  <si>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</si>
  <si>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</si>
  <si>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</si>
  <si>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</si>
  <si>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</si>
  <si>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</si>
  <si>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</si>
  <si>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</si>
  <si>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</si>
  <si>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</si>
  <si>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</si>
  <si>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</si>
  <si>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</si>
  <si>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</si>
  <si>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</si>
  <si>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236</t>
  </si>
  <si>
    <t>239</t>
  </si>
  <si>
    <t>244</t>
  </si>
  <si>
    <t>247</t>
  </si>
  <si>
    <t>248</t>
  </si>
  <si>
    <t>249</t>
  </si>
  <si>
    <t>250</t>
  </si>
  <si>
    <t>252</t>
  </si>
  <si>
    <t>253</t>
  </si>
  <si>
    <t>00111701050100000180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</si>
  <si>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</si>
  <si>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</si>
  <si>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</si>
  <si>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</si>
  <si>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</si>
  <si>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</si>
  <si>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</si>
  <si>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</si>
  <si>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</si>
  <si>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450</t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</si>
  <si>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</si>
  <si>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</si>
  <si>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</si>
  <si>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</si>
  <si>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</si>
  <si>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</si>
  <si>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</si>
  <si>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</si>
  <si>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</si>
  <si>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</si>
  <si>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</si>
  <si>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</si>
  <si>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</si>
  <si>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001 0104 22 3 0014 242 221 </t>
  </si>
  <si>
    <t xml:space="preserve">001 0104 22 3 0014 242 226 </t>
  </si>
  <si>
    <t xml:space="preserve">001 0104 22 3 0014 242 310 </t>
  </si>
  <si>
    <t xml:space="preserve">001 0104 22 3 0014 242 340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</si>
  <si>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</si>
  <si>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</si>
  <si>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</si>
  <si>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</si>
  <si>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</si>
  <si>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</si>
  <si>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</si>
  <si>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</si>
  <si>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</si>
  <si>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</si>
  <si>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</si>
  <si>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</si>
  <si>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</si>
  <si>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</si>
  <si>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</si>
  <si>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</si>
  <si>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</si>
  <si>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001 0409 23 9 0409 244 225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</si>
  <si>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</si>
  <si>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</si>
  <si>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</si>
  <si>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</si>
  <si>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</si>
  <si>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</si>
  <si>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</si>
  <si>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</si>
  <si>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</si>
  <si>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</si>
  <si>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001 0707 23 9 0707 244 290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</si>
  <si>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</si>
  <si>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</si>
  <si>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</si>
  <si>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</si>
  <si>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</si>
  <si>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</si>
  <si>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</si>
  <si>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</si>
  <si>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>Резервный фонд местных администраций</t>
  </si>
  <si>
    <t xml:space="preserve">001 0111 23 9 0011 870 290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</si>
  <si>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</si>
  <si>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</si>
  <si>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</si>
  <si>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</si>
  <si>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001 0104 22 3 0014 242 000 </t>
  </si>
  <si>
    <t xml:space="preserve">001 0111 00 0 0000 000 000 </t>
  </si>
  <si>
    <t xml:space="preserve">001 0113 23 9 0113 244 000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</si>
  <si>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</si>
  <si>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</si>
  <si>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</si>
  <si>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</si>
  <si>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</si>
  <si>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</si>
  <si>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</si>
  <si>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</si>
  <si>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</si>
  <si>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</si>
  <si>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</si>
  <si>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</si>
  <si>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</si>
  <si>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</si>
  <si>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</si>
  <si>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</si>
  <si>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</si>
  <si>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</si>
  <si>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</si>
  <si>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</si>
  <si>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</si>
  <si>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</si>
  <si>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</si>
  <si>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</si>
  <si>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</si>
  <si>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</si>
  <si>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</si>
  <si>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</si>
  <si>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</si>
  <si>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</si>
  <si>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228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</si>
  <si>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</si>
  <si>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</si>
  <si>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</si>
  <si>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</si>
  <si>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</si>
  <si>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</si>
  <si>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</si>
  <si>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</si>
  <si>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</si>
  <si>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</si>
  <si>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</si>
  <si>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</si>
  <si>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</si>
  <si>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</si>
  <si>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</si>
  <si>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</si>
  <si>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</si>
  <si>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</si>
  <si>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</si>
  <si>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</si>
  <si>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</si>
  <si>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</si>
  <si>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</si>
  <si>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</si>
  <si>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</si>
  <si>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</si>
  <si>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</si>
  <si>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</si>
  <si>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</si>
  <si>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</si>
  <si>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</si>
  <si>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</si>
  <si>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</si>
  <si>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</si>
  <si>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</si>
  <si>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</si>
  <si>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</si>
  <si>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</si>
  <si>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</si>
  <si>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</si>
  <si>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</si>
  <si>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</si>
  <si>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</si>
  <si>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</si>
  <si>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</si>
  <si>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</si>
  <si>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</si>
  <si>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</si>
  <si>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</si>
  <si>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</si>
  <si>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</si>
  <si>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</si>
  <si>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</si>
  <si>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</si>
  <si>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</si>
  <si>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</si>
  <si>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</si>
  <si>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</si>
  <si>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001 0502 23 9 0502 414 226 </t>
  </si>
  <si>
    <t xml:space="preserve">001 0104 22 3 0014 000 000 </t>
  </si>
  <si>
    <t>04  марта 2014 г.</t>
  </si>
  <si>
    <t>на 01.03.2014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</si>
</sst>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49" fontId="10" fillId="0" borderId="17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13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0" fillId="33" borderId="32" xfId="0" applyFill="1" applyBorder="1" applyAlignment="1">
      <alignment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9" fontId="4" fillId="0" borderId="2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4" fontId="5" fillId="0" borderId="44" xfId="0" applyNumberFormat="1" applyFont="1" applyBorder="1" applyAlignment="1">
      <alignment horizontal="right" vertical="center"/>
    </xf>
    <xf numFmtId="0" fontId="0" fillId="0" borderId="45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37"/>
  <sheetViews>
    <sheetView showGridLines="0" zoomScalePageLayoutView="0" workbookViewId="0" topLeftCell="A28">
      <selection activeCell="A19" sqref="A19:D38"/>
    </sheetView>
  </sheetViews>
  <sheetFormatPr defaultColWidth="9.00390625" defaultRowHeight="12.75"/>
  <cols>
    <col min="1" max="1" width="43.75390625" style="0" customWidth="1"/>
    <col min="2" max="2" width="23.25390625" style="0" customWidth="1"/>
    <col min="3" max="3" width="10.25390625" style="0" customWidth="1"/>
    <col min="4" max="4" width="10.875" style="0" customWidth="1"/>
    <col min="5" max="6" width="18.75390625" style="0" customWidth="1"/>
    <col min="7" max="7" width="9.75390625" style="0" customWidth="1"/>
    <col min="8" max="8" width="0" style="0" hidden="1" customWidth="1"/>
  </cols>
  <sheetData>
    <row r="1" spans="1:6" ht="15">
      <c r="A1" s="98"/>
      <c r="B1" s="98"/>
      <c r="C1" s="98"/>
      <c r="D1" s="3"/>
      <c r="E1" s="3"/>
      <c r="F1" s="4"/>
    </row>
    <row r="2" spans="1:6" ht="15.75" thickBot="1">
      <c r="A2" s="98" t="s">
        <v>26</v>
      </c>
      <c r="B2" s="98"/>
      <c r="C2" s="98"/>
      <c r="D2" s="35"/>
      <c r="E2" s="40"/>
      <c r="F2" s="10" t="s">
        <v>3</v>
      </c>
    </row>
    <row r="3" spans="1:8" ht="12.75">
      <c r="A3" s="2"/>
      <c r="B3" s="2"/>
      <c r="C3" s="1"/>
      <c r="D3" s="40"/>
      <c r="E3" s="43" t="s">
        <v>8</v>
      </c>
      <c r="F3" s="7" t="s">
        <v>15</v>
      </c>
      <c r="H3" s="1"/>
    </row>
    <row r="4" spans="1:8" ht="12.75">
      <c r="A4" s="99" t="s">
        <v>363</v>
      </c>
      <c r="B4" s="99"/>
      <c r="C4" s="99"/>
      <c r="D4" s="1"/>
      <c r="E4" s="48" t="s">
        <v>7</v>
      </c>
      <c r="F4" s="22">
        <v>41699</v>
      </c>
      <c r="H4" s="1"/>
    </row>
    <row r="5" spans="1:8" ht="12.75">
      <c r="A5" s="2"/>
      <c r="B5" s="2"/>
      <c r="C5" s="1"/>
      <c r="D5" s="1"/>
      <c r="E5" s="48" t="s">
        <v>5</v>
      </c>
      <c r="F5" s="36" t="s">
        <v>30</v>
      </c>
      <c r="H5" s="1"/>
    </row>
    <row r="6" spans="1:8" ht="33.75" customHeight="1">
      <c r="A6" s="6" t="s">
        <v>21</v>
      </c>
      <c r="B6" s="97" t="s">
        <v>27</v>
      </c>
      <c r="C6" s="97"/>
      <c r="D6" s="97"/>
      <c r="E6" s="48" t="s">
        <v>22</v>
      </c>
      <c r="F6" s="36" t="s">
        <v>31</v>
      </c>
      <c r="H6" s="1"/>
    </row>
    <row r="7" spans="1:8" ht="33.75" customHeight="1">
      <c r="A7" s="6" t="s">
        <v>13</v>
      </c>
      <c r="B7" s="97"/>
      <c r="C7" s="97"/>
      <c r="D7" s="97"/>
      <c r="E7" s="48" t="s">
        <v>25</v>
      </c>
      <c r="F7" s="49" t="s">
        <v>72</v>
      </c>
      <c r="H7" s="1"/>
    </row>
    <row r="8" spans="1:8" ht="12.75">
      <c r="A8" s="6" t="s">
        <v>127</v>
      </c>
      <c r="B8" s="6"/>
      <c r="C8" s="5"/>
      <c r="D8" s="1"/>
      <c r="E8" s="48"/>
      <c r="F8" s="8"/>
      <c r="H8" s="1"/>
    </row>
    <row r="9" spans="1:8" ht="13.5" thickBot="1">
      <c r="A9" s="6" t="s">
        <v>29</v>
      </c>
      <c r="B9" s="16"/>
      <c r="C9" s="5"/>
      <c r="D9" s="1"/>
      <c r="E9" s="48" t="s">
        <v>6</v>
      </c>
      <c r="F9" s="9" t="s">
        <v>0</v>
      </c>
      <c r="H9" s="1"/>
    </row>
    <row r="10" spans="1:6" ht="15.75" thickBot="1">
      <c r="A10" s="107" t="s">
        <v>19</v>
      </c>
      <c r="B10" s="107"/>
      <c r="C10" s="107"/>
      <c r="D10" s="34"/>
      <c r="E10" s="34"/>
      <c r="F10" s="11"/>
    </row>
    <row r="11" spans="1:6" ht="3.75" customHeight="1">
      <c r="A11" s="101" t="s">
        <v>4</v>
      </c>
      <c r="B11" s="104"/>
      <c r="C11" s="114" t="s">
        <v>16</v>
      </c>
      <c r="D11" s="115"/>
      <c r="E11" s="111" t="s">
        <v>11</v>
      </c>
      <c r="F11" s="108" t="s">
        <v>14</v>
      </c>
    </row>
    <row r="12" spans="1:6" ht="3" customHeight="1">
      <c r="A12" s="102"/>
      <c r="B12" s="105"/>
      <c r="C12" s="116"/>
      <c r="D12" s="117"/>
      <c r="E12" s="112"/>
      <c r="F12" s="109"/>
    </row>
    <row r="13" spans="1:6" ht="3" customHeight="1">
      <c r="A13" s="102"/>
      <c r="B13" s="105"/>
      <c r="C13" s="116"/>
      <c r="D13" s="117"/>
      <c r="E13" s="112"/>
      <c r="F13" s="109"/>
    </row>
    <row r="14" spans="1:6" ht="3" customHeight="1">
      <c r="A14" s="102"/>
      <c r="B14" s="105"/>
      <c r="C14" s="116"/>
      <c r="D14" s="117"/>
      <c r="E14" s="112"/>
      <c r="F14" s="109"/>
    </row>
    <row r="15" spans="1:6" ht="3" customHeight="1">
      <c r="A15" s="102"/>
      <c r="B15" s="105"/>
      <c r="C15" s="116"/>
      <c r="D15" s="117"/>
      <c r="E15" s="112"/>
      <c r="F15" s="109"/>
    </row>
    <row r="16" spans="1:6" ht="3" customHeight="1">
      <c r="A16" s="102"/>
      <c r="B16" s="105"/>
      <c r="C16" s="116"/>
      <c r="D16" s="117"/>
      <c r="E16" s="112"/>
      <c r="F16" s="109"/>
    </row>
    <row r="17" spans="1:6" ht="23.25" customHeight="1">
      <c r="A17" s="103"/>
      <c r="B17" s="106"/>
      <c r="C17" s="118"/>
      <c r="D17" s="119"/>
      <c r="E17" s="113"/>
      <c r="F17" s="110"/>
    </row>
    <row r="18" spans="1:6" ht="12" customHeight="1" thickBot="1">
      <c r="A18" s="17">
        <v>1</v>
      </c>
      <c r="B18" s="50"/>
      <c r="C18" s="122" t="s">
        <v>1</v>
      </c>
      <c r="D18" s="123"/>
      <c r="E18" s="47" t="s">
        <v>2</v>
      </c>
      <c r="F18" s="20" t="s">
        <v>12</v>
      </c>
    </row>
    <row r="19" spans="1:6" ht="12.75">
      <c r="A19" s="51" t="s">
        <v>76</v>
      </c>
      <c r="B19" s="52" t="s">
        <v>80</v>
      </c>
      <c r="C19" s="120">
        <f>SUM(C21:C37)</f>
        <v>105785934</v>
      </c>
      <c r="D19" s="121"/>
      <c r="E19" s="54">
        <f>SUM(E21:E37)</f>
        <v>11728720.840000002</v>
      </c>
      <c r="F19" s="24">
        <f aca="true" t="shared" si="0" ref="F19:F30">C19-E19</f>
        <v>94057213.16</v>
      </c>
    </row>
    <row r="20" spans="1:6" ht="12.75">
      <c r="A20" s="53" t="s">
        <v>77</v>
      </c>
      <c r="B20" s="52"/>
      <c r="C20" s="94"/>
      <c r="D20" s="96"/>
      <c r="E20" s="54"/>
      <c r="F20" s="26">
        <f t="shared" si="0"/>
        <v>0</v>
      </c>
    </row>
    <row r="21" spans="1:6" ht="57.75" customHeight="1">
      <c r="A21" s="51" t="s">
        <v>39</v>
      </c>
      <c r="B21" s="55" t="s">
        <v>81</v>
      </c>
      <c r="C21" s="94">
        <v>20000</v>
      </c>
      <c r="D21" s="96"/>
      <c r="E21" s="54">
        <v>1760</v>
      </c>
      <c r="F21" s="26">
        <f t="shared" si="0"/>
        <v>18240</v>
      </c>
    </row>
    <row r="22" spans="1:6" ht="67.5">
      <c r="A22" s="51" t="s">
        <v>40</v>
      </c>
      <c r="B22" s="55" t="s">
        <v>107</v>
      </c>
      <c r="C22" s="94">
        <v>5000000</v>
      </c>
      <c r="D22" s="96"/>
      <c r="E22" s="54">
        <v>248185.7</v>
      </c>
      <c r="F22" s="26">
        <f t="shared" si="0"/>
        <v>4751814.3</v>
      </c>
    </row>
    <row r="23" spans="1:6" ht="46.5" customHeight="1">
      <c r="A23" s="51" t="s">
        <v>41</v>
      </c>
      <c r="B23" s="55" t="s">
        <v>82</v>
      </c>
      <c r="C23" s="94">
        <v>10000</v>
      </c>
      <c r="D23" s="96"/>
      <c r="E23" s="54"/>
      <c r="F23" s="26">
        <f t="shared" si="0"/>
        <v>10000</v>
      </c>
    </row>
    <row r="24" spans="1:6" ht="69" customHeight="1">
      <c r="A24" s="92" t="s">
        <v>358</v>
      </c>
      <c r="B24" s="55" t="s">
        <v>359</v>
      </c>
      <c r="C24" s="94">
        <v>20000000</v>
      </c>
      <c r="D24" s="95"/>
      <c r="E24" s="54"/>
      <c r="F24" s="26">
        <f t="shared" si="0"/>
        <v>20000000</v>
      </c>
    </row>
    <row r="25" spans="1:6" ht="45">
      <c r="A25" s="51" t="s">
        <v>42</v>
      </c>
      <c r="B25" s="55" t="s">
        <v>108</v>
      </c>
      <c r="C25" s="94">
        <v>50000000</v>
      </c>
      <c r="D25" s="96"/>
      <c r="E25" s="54">
        <v>6112080.05</v>
      </c>
      <c r="F25" s="26">
        <f t="shared" si="0"/>
        <v>43887919.95</v>
      </c>
    </row>
    <row r="26" spans="1:6" ht="12.75">
      <c r="A26" s="51" t="s">
        <v>156</v>
      </c>
      <c r="B26" s="55" t="s">
        <v>155</v>
      </c>
      <c r="C26" s="94">
        <v>100000</v>
      </c>
      <c r="D26" s="95"/>
      <c r="E26" s="54">
        <v>30000</v>
      </c>
      <c r="F26" s="26">
        <f t="shared" si="0"/>
        <v>70000</v>
      </c>
    </row>
    <row r="27" spans="1:6" ht="22.5">
      <c r="A27" s="51" t="s">
        <v>159</v>
      </c>
      <c r="B27" s="55" t="s">
        <v>197</v>
      </c>
      <c r="C27" s="44"/>
      <c r="D27" s="75"/>
      <c r="E27" s="54"/>
      <c r="F27" s="26"/>
    </row>
    <row r="28" spans="1:6" ht="22.5">
      <c r="A28" s="51" t="s">
        <v>78</v>
      </c>
      <c r="B28" s="55" t="s">
        <v>83</v>
      </c>
      <c r="C28" s="94">
        <v>7144000</v>
      </c>
      <c r="D28" s="96"/>
      <c r="E28" s="54">
        <v>1118933.32</v>
      </c>
      <c r="F28" s="26">
        <f t="shared" si="0"/>
        <v>6025066.68</v>
      </c>
    </row>
    <row r="29" spans="1:6" ht="36" customHeight="1">
      <c r="A29" s="51" t="s">
        <v>43</v>
      </c>
      <c r="B29" s="55" t="s">
        <v>84</v>
      </c>
      <c r="C29" s="94">
        <v>411334</v>
      </c>
      <c r="D29" s="96"/>
      <c r="E29" s="54">
        <v>103000</v>
      </c>
      <c r="F29" s="26">
        <f>C29-E29</f>
        <v>308334</v>
      </c>
    </row>
    <row r="30" spans="1:6" ht="27.75" customHeight="1">
      <c r="A30" s="51" t="s">
        <v>209</v>
      </c>
      <c r="B30" s="55" t="s">
        <v>208</v>
      </c>
      <c r="C30" s="94">
        <v>1000</v>
      </c>
      <c r="D30" s="95"/>
      <c r="E30" s="54">
        <v>1000</v>
      </c>
      <c r="F30" s="26">
        <f t="shared" si="0"/>
        <v>0</v>
      </c>
    </row>
    <row r="31" spans="1:6" ht="78" customHeight="1">
      <c r="A31" s="84" t="s">
        <v>205</v>
      </c>
      <c r="B31" s="55" t="s">
        <v>105</v>
      </c>
      <c r="C31" s="94">
        <v>5599600</v>
      </c>
      <c r="D31" s="96"/>
      <c r="E31" s="54">
        <v>765092.12</v>
      </c>
      <c r="F31" s="26">
        <f>C31-E31</f>
        <v>4834507.88</v>
      </c>
    </row>
    <row r="32" spans="1:6" ht="33.75">
      <c r="A32" s="51" t="s">
        <v>34</v>
      </c>
      <c r="B32" s="55" t="s">
        <v>85</v>
      </c>
      <c r="C32" s="94">
        <v>2000000</v>
      </c>
      <c r="D32" s="96"/>
      <c r="E32" s="54">
        <v>248351.09</v>
      </c>
      <c r="F32" s="26">
        <f>C32-E32</f>
        <v>1751648.91</v>
      </c>
    </row>
    <row r="33" spans="1:6" ht="12.75">
      <c r="A33" s="51" t="s">
        <v>35</v>
      </c>
      <c r="B33" s="55" t="s">
        <v>87</v>
      </c>
      <c r="C33" s="94">
        <v>50000</v>
      </c>
      <c r="D33" s="96"/>
      <c r="E33" s="54">
        <v>12979.5</v>
      </c>
      <c r="F33" s="26">
        <f>C33-E33</f>
        <v>37020.5</v>
      </c>
    </row>
    <row r="34" spans="1:6" ht="12.75">
      <c r="A34" s="51" t="s">
        <v>36</v>
      </c>
      <c r="B34" s="55" t="s">
        <v>88</v>
      </c>
      <c r="C34" s="94">
        <v>2950000</v>
      </c>
      <c r="D34" s="96"/>
      <c r="E34" s="54">
        <v>452495.8</v>
      </c>
      <c r="F34" s="26">
        <f>C34-E34</f>
        <v>2497504.2</v>
      </c>
    </row>
    <row r="35" spans="1:6" ht="12.75">
      <c r="A35" s="51" t="s">
        <v>36</v>
      </c>
      <c r="B35" s="55" t="s">
        <v>89</v>
      </c>
      <c r="C35" s="94"/>
      <c r="D35" s="96"/>
      <c r="E35" s="54">
        <v>20328.77</v>
      </c>
      <c r="F35" s="26"/>
    </row>
    <row r="36" spans="1:6" ht="56.25">
      <c r="A36" s="51" t="s">
        <v>37</v>
      </c>
      <c r="B36" s="55" t="s">
        <v>90</v>
      </c>
      <c r="C36" s="94">
        <v>11500000</v>
      </c>
      <c r="D36" s="96"/>
      <c r="E36" s="54">
        <v>2167811.82</v>
      </c>
      <c r="F36" s="26">
        <f>C36-E36</f>
        <v>9332188.18</v>
      </c>
    </row>
    <row r="37" spans="1:6" ht="56.25">
      <c r="A37" s="51" t="s">
        <v>38</v>
      </c>
      <c r="B37" s="55" t="s">
        <v>92</v>
      </c>
      <c r="C37" s="94">
        <v>1000000</v>
      </c>
      <c r="D37" s="96"/>
      <c r="E37" s="54">
        <v>446702.67</v>
      </c>
      <c r="F37" s="26">
        <f>C37-E37</f>
        <v>553297.3300000001</v>
      </c>
    </row>
  </sheetData>
  <sheetProtection/>
  <mergeCells count="30">
    <mergeCell ref="C34:D34"/>
    <mergeCell ref="C35:D35"/>
    <mergeCell ref="C36:D36"/>
    <mergeCell ref="C37:D37"/>
    <mergeCell ref="C31:D31"/>
    <mergeCell ref="C32:D32"/>
    <mergeCell ref="C33:D33"/>
    <mergeCell ref="C30:D30"/>
    <mergeCell ref="C23:D23"/>
    <mergeCell ref="C24:D24"/>
    <mergeCell ref="C25:D25"/>
    <mergeCell ref="C26:D26"/>
    <mergeCell ref="C28:D28"/>
    <mergeCell ref="C29:D29"/>
    <mergeCell ref="F11:F17"/>
    <mergeCell ref="C18:D18"/>
    <mergeCell ref="C19:D19"/>
    <mergeCell ref="C20:D20"/>
    <mergeCell ref="C21:D21"/>
    <mergeCell ref="C22:D22"/>
    <mergeCell ref="A10:C10"/>
    <mergeCell ref="A11:A17"/>
    <mergeCell ref="B11:B17"/>
    <mergeCell ref="C11:D17"/>
    <mergeCell ref="E11:E17"/>
    <mergeCell ref="A1:C1"/>
    <mergeCell ref="A2:C2"/>
    <mergeCell ref="A4:C4"/>
    <mergeCell ref="B6:D6"/>
    <mergeCell ref="B7:D7"/>
  </mergeCells>
  <conditionalFormatting sqref="F19:F37">
    <cfRule type="cellIs" priority="1" dxfId="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48"/>
  <sheetViews>
    <sheetView showGridLines="0" zoomScalePageLayoutView="0" workbookViewId="0" topLeftCell="A37">
      <selection activeCell="D24" sqref="D24:E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8"/>
      <c r="B1" s="98"/>
      <c r="C1" s="98"/>
      <c r="D1" s="98"/>
      <c r="E1" s="3"/>
      <c r="F1" s="3"/>
      <c r="G1" s="4"/>
    </row>
    <row r="2" spans="1:7" ht="15.75" thickBot="1">
      <c r="A2" s="98" t="s">
        <v>26</v>
      </c>
      <c r="B2" s="98"/>
      <c r="C2" s="98"/>
      <c r="D2" s="98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8</v>
      </c>
      <c r="G3" s="7" t="s">
        <v>15</v>
      </c>
      <c r="I3" s="1"/>
    </row>
    <row r="4" spans="1:9" ht="12.75">
      <c r="A4" s="99" t="s">
        <v>363</v>
      </c>
      <c r="B4" s="99"/>
      <c r="C4" s="99"/>
      <c r="D4" s="99"/>
      <c r="E4" s="1"/>
      <c r="F4" s="48" t="s">
        <v>7</v>
      </c>
      <c r="G4" s="22">
        <v>41699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30</v>
      </c>
      <c r="I5" s="1"/>
    </row>
    <row r="6" spans="1:9" ht="33.75" customHeight="1">
      <c r="A6" s="100" t="s">
        <v>21</v>
      </c>
      <c r="B6" s="100"/>
      <c r="C6" s="97" t="s">
        <v>27</v>
      </c>
      <c r="D6" s="97"/>
      <c r="E6" s="97"/>
      <c r="F6" s="48" t="s">
        <v>22</v>
      </c>
      <c r="G6" s="36" t="s">
        <v>31</v>
      </c>
      <c r="I6" s="1"/>
    </row>
    <row r="7" spans="1:9" ht="33.75" customHeight="1">
      <c r="A7" s="6" t="s">
        <v>13</v>
      </c>
      <c r="B7" s="97" t="s">
        <v>28</v>
      </c>
      <c r="C7" s="97"/>
      <c r="D7" s="97"/>
      <c r="E7" s="97"/>
      <c r="F7" s="48" t="s">
        <v>25</v>
      </c>
      <c r="G7" s="49" t="s">
        <v>72</v>
      </c>
      <c r="I7" s="1"/>
    </row>
    <row r="8" spans="1:9" ht="12.75">
      <c r="A8" s="6" t="s">
        <v>127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29</v>
      </c>
      <c r="B9" s="6"/>
      <c r="C9" s="16"/>
      <c r="D9" s="5"/>
      <c r="E9" s="1"/>
      <c r="F9" s="48" t="s">
        <v>6</v>
      </c>
      <c r="G9" s="9" t="s">
        <v>0</v>
      </c>
      <c r="I9" s="1"/>
    </row>
    <row r="10" spans="1:7" ht="15.75" thickBot="1">
      <c r="A10" s="107" t="s">
        <v>19</v>
      </c>
      <c r="B10" s="107"/>
      <c r="C10" s="107"/>
      <c r="D10" s="107"/>
      <c r="E10" s="34"/>
      <c r="F10" s="34"/>
      <c r="G10" s="11"/>
    </row>
    <row r="11" spans="1:7" ht="3.75" customHeight="1">
      <c r="A11" s="101" t="s">
        <v>4</v>
      </c>
      <c r="B11" s="104" t="s">
        <v>10</v>
      </c>
      <c r="C11" s="104"/>
      <c r="D11" s="114" t="s">
        <v>16</v>
      </c>
      <c r="E11" s="115"/>
      <c r="F11" s="111" t="s">
        <v>11</v>
      </c>
      <c r="G11" s="108" t="s">
        <v>14</v>
      </c>
    </row>
    <row r="12" spans="1:7" ht="3" customHeight="1">
      <c r="A12" s="102"/>
      <c r="B12" s="105"/>
      <c r="C12" s="105"/>
      <c r="D12" s="116"/>
      <c r="E12" s="117"/>
      <c r="F12" s="112"/>
      <c r="G12" s="109"/>
    </row>
    <row r="13" spans="1:7" ht="3" customHeight="1">
      <c r="A13" s="102"/>
      <c r="B13" s="105"/>
      <c r="C13" s="105"/>
      <c r="D13" s="116"/>
      <c r="E13" s="117"/>
      <c r="F13" s="112"/>
      <c r="G13" s="109"/>
    </row>
    <row r="14" spans="1:7" ht="3" customHeight="1">
      <c r="A14" s="102"/>
      <c r="B14" s="105"/>
      <c r="C14" s="105"/>
      <c r="D14" s="116"/>
      <c r="E14" s="117"/>
      <c r="F14" s="112"/>
      <c r="G14" s="109"/>
    </row>
    <row r="15" spans="1:7" ht="3" customHeight="1">
      <c r="A15" s="102"/>
      <c r="B15" s="105"/>
      <c r="C15" s="105"/>
      <c r="D15" s="116"/>
      <c r="E15" s="117"/>
      <c r="F15" s="112"/>
      <c r="G15" s="109"/>
    </row>
    <row r="16" spans="1:7" ht="3" customHeight="1">
      <c r="A16" s="102"/>
      <c r="B16" s="105"/>
      <c r="C16" s="105"/>
      <c r="D16" s="116"/>
      <c r="E16" s="117"/>
      <c r="F16" s="112"/>
      <c r="G16" s="109"/>
    </row>
    <row r="17" spans="1:7" ht="23.25" customHeight="1">
      <c r="A17" s="103"/>
      <c r="B17" s="106"/>
      <c r="C17" s="106"/>
      <c r="D17" s="118"/>
      <c r="E17" s="119"/>
      <c r="F17" s="113"/>
      <c r="G17" s="110"/>
    </row>
    <row r="18" spans="1:7" ht="12" customHeight="1" thickBot="1">
      <c r="A18" s="17">
        <v>1</v>
      </c>
      <c r="B18" s="18">
        <v>2</v>
      </c>
      <c r="C18" s="50"/>
      <c r="D18" s="122" t="s">
        <v>1</v>
      </c>
      <c r="E18" s="123"/>
      <c r="F18" s="47" t="s">
        <v>2</v>
      </c>
      <c r="G18" s="20" t="s">
        <v>12</v>
      </c>
    </row>
    <row r="19" spans="1:7" ht="12.75">
      <c r="A19" s="51" t="s">
        <v>76</v>
      </c>
      <c r="B19" s="29" t="s">
        <v>9</v>
      </c>
      <c r="C19" s="52" t="s">
        <v>80</v>
      </c>
      <c r="D19" s="120">
        <f>SUM(D21:D48)</f>
        <v>105785934</v>
      </c>
      <c r="E19" s="121"/>
      <c r="F19" s="54">
        <f>SUM(F21:F48)</f>
        <v>5218234.85</v>
      </c>
      <c r="G19" s="24">
        <f aca="true" t="shared" si="0" ref="G19:G30">D19-F19</f>
        <v>100567699.15</v>
      </c>
    </row>
    <row r="20" spans="1:7" ht="12.75">
      <c r="A20" s="53" t="s">
        <v>77</v>
      </c>
      <c r="B20" s="32" t="s">
        <v>32</v>
      </c>
      <c r="C20" s="52"/>
      <c r="D20" s="94"/>
      <c r="E20" s="96"/>
      <c r="F20" s="54"/>
      <c r="G20" s="26">
        <f t="shared" si="0"/>
        <v>0</v>
      </c>
    </row>
    <row r="21" spans="1:7" ht="57.75" customHeight="1">
      <c r="A21" s="51" t="s">
        <v>39</v>
      </c>
      <c r="B21" s="32" t="s">
        <v>131</v>
      </c>
      <c r="C21" s="55" t="s">
        <v>81</v>
      </c>
      <c r="D21" s="94">
        <v>20000</v>
      </c>
      <c r="E21" s="96"/>
      <c r="F21" s="54">
        <v>1760</v>
      </c>
      <c r="G21" s="26">
        <f t="shared" si="0"/>
        <v>18240</v>
      </c>
    </row>
    <row r="22" spans="1:7" ht="67.5">
      <c r="A22" s="51" t="s">
        <v>40</v>
      </c>
      <c r="B22" s="32" t="s">
        <v>132</v>
      </c>
      <c r="C22" s="55" t="s">
        <v>107</v>
      </c>
      <c r="D22" s="94">
        <v>5000000</v>
      </c>
      <c r="E22" s="96"/>
      <c r="F22" s="54">
        <v>248185.7</v>
      </c>
      <c r="G22" s="26">
        <f t="shared" si="0"/>
        <v>4751814.3</v>
      </c>
    </row>
    <row r="23" spans="1:7" ht="46.5" customHeight="1">
      <c r="A23" s="51" t="s">
        <v>41</v>
      </c>
      <c r="B23" s="32" t="s">
        <v>133</v>
      </c>
      <c r="C23" s="55" t="s">
        <v>82</v>
      </c>
      <c r="D23" s="94">
        <v>10000</v>
      </c>
      <c r="E23" s="96"/>
      <c r="F23" s="54"/>
      <c r="G23" s="26">
        <f t="shared" si="0"/>
        <v>10000</v>
      </c>
    </row>
    <row r="24" spans="1:7" ht="69" customHeight="1">
      <c r="A24" s="92" t="s">
        <v>358</v>
      </c>
      <c r="B24" s="32"/>
      <c r="C24" s="55" t="s">
        <v>359</v>
      </c>
      <c r="D24" s="94">
        <v>20000000</v>
      </c>
      <c r="E24" s="95"/>
      <c r="F24" s="54"/>
      <c r="G24" s="26">
        <f t="shared" si="0"/>
        <v>20000000</v>
      </c>
    </row>
    <row r="25" spans="1:7" ht="45">
      <c r="A25" s="51" t="s">
        <v>42</v>
      </c>
      <c r="B25" s="32" t="s">
        <v>134</v>
      </c>
      <c r="C25" s="55" t="s">
        <v>108</v>
      </c>
      <c r="D25" s="94">
        <v>50000000</v>
      </c>
      <c r="E25" s="96"/>
      <c r="F25" s="54">
        <v>6112080.05</v>
      </c>
      <c r="G25" s="26">
        <f t="shared" si="0"/>
        <v>43887919.95</v>
      </c>
    </row>
    <row r="26" spans="1:7" ht="12.75">
      <c r="A26" s="51" t="s">
        <v>156</v>
      </c>
      <c r="B26" s="32" t="s">
        <v>135</v>
      </c>
      <c r="C26" s="55" t="s">
        <v>155</v>
      </c>
      <c r="D26" s="94">
        <v>100000</v>
      </c>
      <c r="E26" s="95"/>
      <c r="F26" s="54">
        <v>30000</v>
      </c>
      <c r="G26" s="26">
        <f t="shared" si="0"/>
        <v>70000</v>
      </c>
    </row>
    <row r="27" spans="1:7" ht="22.5">
      <c r="A27" s="51" t="s">
        <v>159</v>
      </c>
      <c r="B27" s="32" t="s">
        <v>136</v>
      </c>
      <c r="C27" s="55" t="s">
        <v>197</v>
      </c>
      <c r="D27" s="44"/>
      <c r="E27" s="75"/>
      <c r="F27" s="54"/>
      <c r="G27" s="26"/>
    </row>
    <row r="28" spans="1:7" ht="22.5">
      <c r="A28" s="51" t="s">
        <v>78</v>
      </c>
      <c r="B28" s="32" t="s">
        <v>137</v>
      </c>
      <c r="C28" s="55" t="s">
        <v>83</v>
      </c>
      <c r="D28" s="94">
        <v>7144000</v>
      </c>
      <c r="E28" s="96"/>
      <c r="F28" s="54">
        <v>1118933.32</v>
      </c>
      <c r="G28" s="26">
        <f t="shared" si="0"/>
        <v>6025066.68</v>
      </c>
    </row>
    <row r="29" spans="1:7" ht="36" customHeight="1">
      <c r="A29" s="51" t="s">
        <v>43</v>
      </c>
      <c r="B29" s="32" t="s">
        <v>138</v>
      </c>
      <c r="C29" s="55" t="s">
        <v>84</v>
      </c>
      <c r="D29" s="94">
        <v>411334</v>
      </c>
      <c r="E29" s="96"/>
      <c r="F29" s="54">
        <v>103000</v>
      </c>
      <c r="G29" s="26">
        <f>D29-F29</f>
        <v>308334</v>
      </c>
    </row>
    <row r="30" spans="1:7" ht="27.75" customHeight="1">
      <c r="A30" s="51" t="s">
        <v>209</v>
      </c>
      <c r="B30" s="32" t="s">
        <v>139</v>
      </c>
      <c r="C30" s="55" t="s">
        <v>208</v>
      </c>
      <c r="D30" s="94">
        <v>1000</v>
      </c>
      <c r="E30" s="95"/>
      <c r="F30" s="54">
        <v>1000</v>
      </c>
      <c r="G30" s="26">
        <f t="shared" si="0"/>
        <v>0</v>
      </c>
    </row>
    <row r="31" spans="1:7" ht="33.75">
      <c r="A31" s="51" t="s">
        <v>129</v>
      </c>
      <c r="B31" s="32" t="s">
        <v>318</v>
      </c>
      <c r="C31" s="55" t="s">
        <v>130</v>
      </c>
      <c r="D31" s="94"/>
      <c r="E31" s="96"/>
      <c r="F31" s="54">
        <v>-6539987</v>
      </c>
      <c r="G31" s="26"/>
    </row>
    <row r="32" spans="1:7" ht="47.25" customHeight="1">
      <c r="A32" s="84" t="s">
        <v>310</v>
      </c>
      <c r="B32" s="32" t="s">
        <v>140</v>
      </c>
      <c r="C32" s="55" t="s">
        <v>311</v>
      </c>
      <c r="D32" s="94"/>
      <c r="E32" s="96"/>
      <c r="F32" s="54">
        <v>1977.02</v>
      </c>
      <c r="G32" s="26"/>
    </row>
    <row r="33" spans="1:7" ht="50.25" customHeight="1">
      <c r="A33" s="84" t="s">
        <v>310</v>
      </c>
      <c r="B33" s="32" t="s">
        <v>319</v>
      </c>
      <c r="C33" s="55" t="s">
        <v>312</v>
      </c>
      <c r="D33" s="94"/>
      <c r="E33" s="96"/>
      <c r="F33" s="54">
        <v>30.08</v>
      </c>
      <c r="G33" s="26"/>
    </row>
    <row r="34" spans="1:7" ht="46.5" customHeight="1">
      <c r="A34" s="84" t="s">
        <v>310</v>
      </c>
      <c r="B34" s="32" t="s">
        <v>320</v>
      </c>
      <c r="C34" s="55" t="s">
        <v>313</v>
      </c>
      <c r="D34" s="94"/>
      <c r="E34" s="96"/>
      <c r="F34" s="54">
        <v>3091.67</v>
      </c>
      <c r="G34" s="26"/>
    </row>
    <row r="35" spans="1:7" ht="49.5" customHeight="1">
      <c r="A35" s="84" t="s">
        <v>310</v>
      </c>
      <c r="B35" s="32" t="s">
        <v>141</v>
      </c>
      <c r="C35" s="55" t="s">
        <v>314</v>
      </c>
      <c r="D35" s="94"/>
      <c r="E35" s="96"/>
      <c r="F35" s="54">
        <v>0.17</v>
      </c>
      <c r="G35" s="26"/>
    </row>
    <row r="36" spans="1:7" ht="78" customHeight="1">
      <c r="A36" s="84" t="s">
        <v>205</v>
      </c>
      <c r="B36" s="32" t="s">
        <v>321</v>
      </c>
      <c r="C36" s="55" t="s">
        <v>105</v>
      </c>
      <c r="D36" s="94">
        <v>5599600</v>
      </c>
      <c r="E36" s="96"/>
      <c r="F36" s="54">
        <v>765092.12</v>
      </c>
      <c r="G36" s="26">
        <f>D36-F36</f>
        <v>4834507.88</v>
      </c>
    </row>
    <row r="37" spans="1:7" ht="65.25" customHeight="1">
      <c r="A37" s="51" t="s">
        <v>79</v>
      </c>
      <c r="B37" s="32" t="s">
        <v>142</v>
      </c>
      <c r="C37" s="55" t="s">
        <v>111</v>
      </c>
      <c r="D37" s="44"/>
      <c r="E37" s="64"/>
      <c r="F37" s="54">
        <v>3724</v>
      </c>
      <c r="G37" s="26"/>
    </row>
    <row r="38" spans="1:7" ht="55.5" customHeight="1">
      <c r="A38" s="51" t="s">
        <v>79</v>
      </c>
      <c r="B38" s="32" t="s">
        <v>143</v>
      </c>
      <c r="C38" s="55" t="s">
        <v>157</v>
      </c>
      <c r="D38" s="94"/>
      <c r="E38" s="95"/>
      <c r="F38" s="54">
        <v>39.5</v>
      </c>
      <c r="G38" s="26"/>
    </row>
    <row r="39" spans="1:7" ht="55.5" customHeight="1">
      <c r="A39" s="51" t="s">
        <v>79</v>
      </c>
      <c r="B39" s="32" t="s">
        <v>144</v>
      </c>
      <c r="C39" s="55" t="s">
        <v>128</v>
      </c>
      <c r="D39" s="94"/>
      <c r="E39" s="95"/>
      <c r="F39" s="54"/>
      <c r="G39" s="26"/>
    </row>
    <row r="40" spans="1:7" ht="33.75">
      <c r="A40" s="51" t="s">
        <v>34</v>
      </c>
      <c r="B40" s="32" t="s">
        <v>322</v>
      </c>
      <c r="C40" s="55" t="s">
        <v>85</v>
      </c>
      <c r="D40" s="94">
        <v>2000000</v>
      </c>
      <c r="E40" s="96"/>
      <c r="F40" s="54">
        <v>248351.09</v>
      </c>
      <c r="G40" s="26">
        <f>D40-F40</f>
        <v>1751648.91</v>
      </c>
    </row>
    <row r="41" spans="1:7" ht="33.75">
      <c r="A41" s="51" t="s">
        <v>34</v>
      </c>
      <c r="B41" s="32" t="s">
        <v>323</v>
      </c>
      <c r="C41" s="55" t="s">
        <v>86</v>
      </c>
      <c r="D41" s="94"/>
      <c r="E41" s="96"/>
      <c r="F41" s="54">
        <v>6644.82</v>
      </c>
      <c r="G41" s="26"/>
    </row>
    <row r="42" spans="1:7" ht="12.75">
      <c r="A42" s="51" t="s">
        <v>35</v>
      </c>
      <c r="B42" s="32" t="s">
        <v>324</v>
      </c>
      <c r="C42" s="55" t="s">
        <v>87</v>
      </c>
      <c r="D42" s="94">
        <v>50000</v>
      </c>
      <c r="E42" s="96"/>
      <c r="F42" s="54">
        <v>12979.5</v>
      </c>
      <c r="G42" s="26">
        <f>D42-F42</f>
        <v>37020.5</v>
      </c>
    </row>
    <row r="43" spans="1:7" ht="12.75">
      <c r="A43" s="51" t="s">
        <v>36</v>
      </c>
      <c r="B43" s="32" t="s">
        <v>145</v>
      </c>
      <c r="C43" s="55" t="s">
        <v>88</v>
      </c>
      <c r="D43" s="94">
        <v>2950000</v>
      </c>
      <c r="E43" s="96"/>
      <c r="F43" s="54">
        <v>452495.8</v>
      </c>
      <c r="G43" s="26">
        <f>D43-F43</f>
        <v>2497504.2</v>
      </c>
    </row>
    <row r="44" spans="1:7" ht="12.75">
      <c r="A44" s="51" t="s">
        <v>36</v>
      </c>
      <c r="B44" s="32" t="s">
        <v>146</v>
      </c>
      <c r="C44" s="55" t="s">
        <v>89</v>
      </c>
      <c r="D44" s="94"/>
      <c r="E44" s="96"/>
      <c r="F44" s="54">
        <v>20328.77</v>
      </c>
      <c r="G44" s="26"/>
    </row>
    <row r="45" spans="1:7" ht="56.25">
      <c r="A45" s="51" t="s">
        <v>37</v>
      </c>
      <c r="B45" s="32" t="s">
        <v>147</v>
      </c>
      <c r="C45" s="55" t="s">
        <v>90</v>
      </c>
      <c r="D45" s="94">
        <v>11500000</v>
      </c>
      <c r="E45" s="96"/>
      <c r="F45" s="54">
        <v>2167811.82</v>
      </c>
      <c r="G45" s="26">
        <f>D45-F45</f>
        <v>9332188.18</v>
      </c>
    </row>
    <row r="46" spans="1:7" ht="56.25">
      <c r="A46" s="51" t="s">
        <v>37</v>
      </c>
      <c r="B46" s="32" t="s">
        <v>148</v>
      </c>
      <c r="C46" s="55" t="s">
        <v>91</v>
      </c>
      <c r="D46" s="94"/>
      <c r="E46" s="96"/>
      <c r="F46" s="54">
        <v>10784.09</v>
      </c>
      <c r="G46" s="26"/>
    </row>
    <row r="47" spans="1:7" ht="56.25">
      <c r="A47" s="51" t="s">
        <v>38</v>
      </c>
      <c r="B47" s="32" t="s">
        <v>149</v>
      </c>
      <c r="C47" s="55" t="s">
        <v>92</v>
      </c>
      <c r="D47" s="94">
        <v>1000000</v>
      </c>
      <c r="E47" s="96"/>
      <c r="F47" s="54">
        <v>446702.67</v>
      </c>
      <c r="G47" s="26">
        <f>D47-F47</f>
        <v>553297.3300000001</v>
      </c>
    </row>
    <row r="48" spans="1:7" ht="57" customHeight="1">
      <c r="A48" s="51" t="s">
        <v>38</v>
      </c>
      <c r="B48" s="32" t="s">
        <v>158</v>
      </c>
      <c r="C48" s="55" t="s">
        <v>117</v>
      </c>
      <c r="D48" s="94"/>
      <c r="E48" s="96"/>
      <c r="F48" s="54">
        <v>3209.66</v>
      </c>
      <c r="G48" s="26"/>
    </row>
  </sheetData>
  <sheetProtection/>
  <mergeCells count="42">
    <mergeCell ref="G11:G17"/>
    <mergeCell ref="F11:F17"/>
    <mergeCell ref="D11:E17"/>
    <mergeCell ref="D19:E19"/>
    <mergeCell ref="D24:E24"/>
    <mergeCell ref="D18:E18"/>
    <mergeCell ref="D30:E30"/>
    <mergeCell ref="D23:E23"/>
    <mergeCell ref="D25:E25"/>
    <mergeCell ref="D29:E29"/>
    <mergeCell ref="D32:E32"/>
    <mergeCell ref="D31:E31"/>
    <mergeCell ref="A1:D1"/>
    <mergeCell ref="A2:D2"/>
    <mergeCell ref="A4:D4"/>
    <mergeCell ref="A6:B6"/>
    <mergeCell ref="C6:E6"/>
    <mergeCell ref="D42:E42"/>
    <mergeCell ref="A11:A17"/>
    <mergeCell ref="B11:B17"/>
    <mergeCell ref="A10:D10"/>
    <mergeCell ref="C11:C17"/>
    <mergeCell ref="B7:E7"/>
    <mergeCell ref="D33:E33"/>
    <mergeCell ref="D36:E36"/>
    <mergeCell ref="D34:E34"/>
    <mergeCell ref="D28:E28"/>
    <mergeCell ref="D22:E22"/>
    <mergeCell ref="D21:E21"/>
    <mergeCell ref="D20:E20"/>
    <mergeCell ref="D35:E35"/>
    <mergeCell ref="D26:E26"/>
    <mergeCell ref="D38:E38"/>
    <mergeCell ref="D39:E39"/>
    <mergeCell ref="D48:E48"/>
    <mergeCell ref="D40:E40"/>
    <mergeCell ref="D45:E45"/>
    <mergeCell ref="D41:E41"/>
    <mergeCell ref="D46:E46"/>
    <mergeCell ref="D43:E43"/>
    <mergeCell ref="D44:E44"/>
    <mergeCell ref="D47:E47"/>
  </mergeCells>
  <conditionalFormatting sqref="G19:G48">
    <cfRule type="cellIs" priority="33" dxfId="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2:F104"/>
  <sheetViews>
    <sheetView showGridLines="0" tabSelected="1" zoomScalePageLayoutView="0" workbookViewId="0" topLeftCell="A1">
      <selection activeCell="D33" sqref="D33"/>
    </sheetView>
  </sheetViews>
  <sheetFormatPr defaultColWidth="9.00390625" defaultRowHeight="12.75"/>
  <cols>
    <col min="1" max="1" width="45.75390625" style="0" customWidth="1"/>
    <col min="2" max="2" width="17.75390625" style="0" customWidth="1"/>
    <col min="3" max="3" width="7.00390625" style="0" customWidth="1"/>
    <col min="4" max="4" width="19.375" style="0" customWidth="1"/>
    <col min="5" max="6" width="18.75390625" style="0" customWidth="1"/>
  </cols>
  <sheetData>
    <row r="1" ht="12.75" customHeight="1"/>
    <row r="2" spans="1:6" ht="15" customHeight="1">
      <c r="A2" s="140" t="s">
        <v>20</v>
      </c>
      <c r="B2" s="140"/>
      <c r="C2" s="140"/>
      <c r="D2" s="140"/>
      <c r="E2" s="34"/>
      <c r="F2" s="5" t="s">
        <v>17</v>
      </c>
    </row>
    <row r="3" spans="1:6" ht="13.5" customHeight="1" thickBot="1">
      <c r="A3" s="13"/>
      <c r="B3" s="15"/>
      <c r="C3" s="15"/>
      <c r="D3" s="14"/>
      <c r="E3" s="14"/>
      <c r="F3" s="14"/>
    </row>
    <row r="4" spans="1:6" ht="9.75" customHeight="1">
      <c r="A4" s="141" t="s">
        <v>4</v>
      </c>
      <c r="B4" s="144" t="s">
        <v>23</v>
      </c>
      <c r="C4" s="145"/>
      <c r="D4" s="111" t="s">
        <v>16</v>
      </c>
      <c r="E4" s="136" t="s">
        <v>11</v>
      </c>
      <c r="F4" s="108" t="s">
        <v>14</v>
      </c>
    </row>
    <row r="5" spans="1:6" ht="5.25" customHeight="1">
      <c r="A5" s="142"/>
      <c r="B5" s="146"/>
      <c r="C5" s="147"/>
      <c r="D5" s="112"/>
      <c r="E5" s="137"/>
      <c r="F5" s="109"/>
    </row>
    <row r="6" spans="1:6" ht="9" customHeight="1">
      <c r="A6" s="142"/>
      <c r="B6" s="146"/>
      <c r="C6" s="147"/>
      <c r="D6" s="112"/>
      <c r="E6" s="137"/>
      <c r="F6" s="109"/>
    </row>
    <row r="7" spans="1:6" ht="6" customHeight="1">
      <c r="A7" s="142"/>
      <c r="B7" s="146"/>
      <c r="C7" s="147"/>
      <c r="D7" s="112"/>
      <c r="E7" s="137"/>
      <c r="F7" s="109"/>
    </row>
    <row r="8" spans="1:6" ht="6" customHeight="1">
      <c r="A8" s="142"/>
      <c r="B8" s="146"/>
      <c r="C8" s="147"/>
      <c r="D8" s="112"/>
      <c r="E8" s="137"/>
      <c r="F8" s="109"/>
    </row>
    <row r="9" spans="1:6" ht="10.5" customHeight="1">
      <c r="A9" s="142"/>
      <c r="B9" s="146"/>
      <c r="C9" s="147"/>
      <c r="D9" s="112"/>
      <c r="E9" s="137"/>
      <c r="F9" s="109"/>
    </row>
    <row r="10" spans="1:6" ht="3.75" customHeight="1" hidden="1">
      <c r="A10" s="142"/>
      <c r="B10" s="146"/>
      <c r="C10" s="147"/>
      <c r="D10" s="112"/>
      <c r="E10" s="37"/>
      <c r="F10" s="45"/>
    </row>
    <row r="11" spans="1:6" ht="12.75" customHeight="1" hidden="1">
      <c r="A11" s="143"/>
      <c r="B11" s="148"/>
      <c r="C11" s="149"/>
      <c r="D11" s="113"/>
      <c r="E11" s="39"/>
      <c r="F11" s="46"/>
    </row>
    <row r="12" spans="1:6" ht="13.5" customHeight="1" thickBot="1">
      <c r="A12" s="17">
        <v>1</v>
      </c>
      <c r="B12" s="134">
        <v>3</v>
      </c>
      <c r="C12" s="135"/>
      <c r="D12" s="19" t="s">
        <v>1</v>
      </c>
      <c r="E12" s="38" t="s">
        <v>2</v>
      </c>
      <c r="F12" s="20" t="s">
        <v>12</v>
      </c>
    </row>
    <row r="13" spans="1:6" ht="12.75">
      <c r="A13" s="23" t="s">
        <v>44</v>
      </c>
      <c r="B13" s="126" t="s">
        <v>33</v>
      </c>
      <c r="C13" s="127"/>
      <c r="D13" s="24">
        <f>D15+D68+D52+D57+D61+D88+D91+D99+D102+D94</f>
        <v>109716334</v>
      </c>
      <c r="E13" s="24">
        <f>E15+E68+E52+E57+E61+E88+E91+E99+E102+E94</f>
        <v>12722363.64</v>
      </c>
      <c r="F13" s="41">
        <f aca="true" t="shared" si="0" ref="F13:F48">D13-E13</f>
        <v>96993970.36</v>
      </c>
    </row>
    <row r="14" spans="1:6" ht="12.75">
      <c r="A14" s="25" t="s">
        <v>45</v>
      </c>
      <c r="B14" s="124" t="s">
        <v>32</v>
      </c>
      <c r="C14" s="125"/>
      <c r="D14" s="26"/>
      <c r="E14" s="44"/>
      <c r="F14" s="42">
        <f t="shared" si="0"/>
        <v>0</v>
      </c>
    </row>
    <row r="15" spans="1:6" ht="12.75">
      <c r="A15" s="23" t="s">
        <v>46</v>
      </c>
      <c r="B15" s="126" t="s">
        <v>295</v>
      </c>
      <c r="C15" s="127"/>
      <c r="D15" s="24">
        <f>D19+D24+D46+D16+D44</f>
        <v>17600000</v>
      </c>
      <c r="E15" s="24">
        <f>E19+E24+E46+E16+E44</f>
        <v>2217738.4</v>
      </c>
      <c r="F15" s="41">
        <f t="shared" si="0"/>
        <v>15382261.6</v>
      </c>
    </row>
    <row r="16" spans="1:6" ht="33.75">
      <c r="A16" s="23" t="s">
        <v>97</v>
      </c>
      <c r="B16" s="128" t="s">
        <v>264</v>
      </c>
      <c r="C16" s="129"/>
      <c r="D16" s="24">
        <f>D17+D18</f>
        <v>700000</v>
      </c>
      <c r="E16" s="24">
        <f>E17+E18</f>
        <v>19500</v>
      </c>
      <c r="F16" s="41">
        <f>D16-E16</f>
        <v>680500</v>
      </c>
    </row>
    <row r="17" spans="1:6" ht="12.75">
      <c r="A17" s="25" t="s">
        <v>47</v>
      </c>
      <c r="B17" s="124" t="s">
        <v>214</v>
      </c>
      <c r="C17" s="125"/>
      <c r="D17" s="26">
        <v>537634</v>
      </c>
      <c r="E17" s="26">
        <v>19500</v>
      </c>
      <c r="F17" s="42">
        <f>D17-E17</f>
        <v>518134</v>
      </c>
    </row>
    <row r="18" spans="1:6" ht="12.75">
      <c r="A18" s="25" t="s">
        <v>48</v>
      </c>
      <c r="B18" s="124" t="s">
        <v>213</v>
      </c>
      <c r="C18" s="125"/>
      <c r="D18" s="26">
        <v>162366</v>
      </c>
      <c r="E18" s="26"/>
      <c r="F18" s="42">
        <f>D18-E18</f>
        <v>162366</v>
      </c>
    </row>
    <row r="19" spans="1:6" ht="45">
      <c r="A19" s="23" t="s">
        <v>57</v>
      </c>
      <c r="B19" s="126" t="s">
        <v>265</v>
      </c>
      <c r="C19" s="127"/>
      <c r="D19" s="59">
        <f>SUM(D20:D23)</f>
        <v>1300000</v>
      </c>
      <c r="E19" s="59">
        <f>SUM(E20:E23)</f>
        <v>126998.47</v>
      </c>
      <c r="F19" s="41">
        <f t="shared" si="0"/>
        <v>1173001.53</v>
      </c>
    </row>
    <row r="20" spans="1:6" ht="12.75">
      <c r="A20" s="25" t="s">
        <v>47</v>
      </c>
      <c r="B20" s="124" t="s">
        <v>215</v>
      </c>
      <c r="C20" s="125"/>
      <c r="D20" s="33">
        <v>897500</v>
      </c>
      <c r="E20" s="33">
        <v>104430</v>
      </c>
      <c r="F20" s="42">
        <f t="shared" si="0"/>
        <v>793070</v>
      </c>
    </row>
    <row r="21" spans="1:6" ht="12.75">
      <c r="A21" s="25" t="s">
        <v>48</v>
      </c>
      <c r="B21" s="124" t="s">
        <v>216</v>
      </c>
      <c r="C21" s="125"/>
      <c r="D21" s="33">
        <v>271500</v>
      </c>
      <c r="E21" s="33">
        <v>22568.47</v>
      </c>
      <c r="F21" s="42">
        <f t="shared" si="0"/>
        <v>248931.53</v>
      </c>
    </row>
    <row r="22" spans="1:6" ht="12.75">
      <c r="A22" s="25" t="s">
        <v>56</v>
      </c>
      <c r="B22" s="124" t="s">
        <v>217</v>
      </c>
      <c r="C22" s="125"/>
      <c r="D22" s="26">
        <v>82600</v>
      </c>
      <c r="E22" s="26"/>
      <c r="F22" s="42">
        <f t="shared" si="0"/>
        <v>82600</v>
      </c>
    </row>
    <row r="23" spans="1:6" ht="22.5">
      <c r="A23" s="25" t="s">
        <v>63</v>
      </c>
      <c r="B23" s="124" t="s">
        <v>218</v>
      </c>
      <c r="C23" s="125"/>
      <c r="D23" s="26">
        <v>48400</v>
      </c>
      <c r="E23" s="26"/>
      <c r="F23" s="42">
        <f t="shared" si="0"/>
        <v>48400</v>
      </c>
    </row>
    <row r="24" spans="1:6" ht="45">
      <c r="A24" s="23" t="s">
        <v>58</v>
      </c>
      <c r="B24" s="126" t="s">
        <v>266</v>
      </c>
      <c r="C24" s="127"/>
      <c r="D24" s="24">
        <f>D25+D28+D33</f>
        <v>9500000</v>
      </c>
      <c r="E24" s="24">
        <f>E25+E28+E33</f>
        <v>1046139.44</v>
      </c>
      <c r="F24" s="42">
        <f>D24-E24</f>
        <v>8453860.56</v>
      </c>
    </row>
    <row r="25" spans="1:6" ht="12.75">
      <c r="A25" s="58" t="s">
        <v>152</v>
      </c>
      <c r="B25" s="130" t="s">
        <v>267</v>
      </c>
      <c r="C25" s="131"/>
      <c r="D25" s="59">
        <f>SUM(D26:D27)</f>
        <v>7156200</v>
      </c>
      <c r="E25" s="59">
        <f>SUM(E26:E27)</f>
        <v>727815.35</v>
      </c>
      <c r="F25" s="41">
        <f t="shared" si="0"/>
        <v>6428384.65</v>
      </c>
    </row>
    <row r="26" spans="1:6" s="74" customFormat="1" ht="12.75">
      <c r="A26" s="25" t="s">
        <v>47</v>
      </c>
      <c r="B26" s="124" t="s">
        <v>219</v>
      </c>
      <c r="C26" s="125"/>
      <c r="D26" s="26">
        <v>5498500</v>
      </c>
      <c r="E26" s="26">
        <v>591659.2</v>
      </c>
      <c r="F26" s="57">
        <f t="shared" si="0"/>
        <v>4906840.8</v>
      </c>
    </row>
    <row r="27" spans="1:6" ht="12.75">
      <c r="A27" s="25" t="s">
        <v>48</v>
      </c>
      <c r="B27" s="124" t="s">
        <v>220</v>
      </c>
      <c r="C27" s="125"/>
      <c r="D27" s="26">
        <v>1657700</v>
      </c>
      <c r="E27" s="26">
        <v>136156.15</v>
      </c>
      <c r="F27" s="42">
        <f t="shared" si="0"/>
        <v>1521543.85</v>
      </c>
    </row>
    <row r="28" spans="1:6" ht="21">
      <c r="A28" s="58" t="s">
        <v>153</v>
      </c>
      <c r="B28" s="130" t="s">
        <v>268</v>
      </c>
      <c r="C28" s="131"/>
      <c r="D28" s="59">
        <f>SUM(D29:D32)</f>
        <v>374900</v>
      </c>
      <c r="E28" s="59">
        <f>SUM(E29:E32)</f>
        <v>0</v>
      </c>
      <c r="F28" s="56">
        <f t="shared" si="0"/>
        <v>374900</v>
      </c>
    </row>
    <row r="29" spans="1:6" s="62" customFormat="1" ht="12.75">
      <c r="A29" s="25" t="s">
        <v>49</v>
      </c>
      <c r="B29" s="124" t="s">
        <v>221</v>
      </c>
      <c r="C29" s="125"/>
      <c r="D29" s="26">
        <v>26400</v>
      </c>
      <c r="E29" s="26"/>
      <c r="F29" s="57">
        <f t="shared" si="0"/>
        <v>26400</v>
      </c>
    </row>
    <row r="30" spans="1:6" ht="12.75">
      <c r="A30" s="25" t="s">
        <v>53</v>
      </c>
      <c r="B30" s="124" t="s">
        <v>222</v>
      </c>
      <c r="C30" s="125"/>
      <c r="D30" s="26">
        <v>98500</v>
      </c>
      <c r="E30" s="26"/>
      <c r="F30" s="42">
        <f t="shared" si="0"/>
        <v>98500</v>
      </c>
    </row>
    <row r="31" spans="1:6" ht="12.75">
      <c r="A31" s="25" t="s">
        <v>55</v>
      </c>
      <c r="B31" s="124" t="s">
        <v>223</v>
      </c>
      <c r="C31" s="125"/>
      <c r="D31" s="26">
        <v>150000</v>
      </c>
      <c r="E31" s="26"/>
      <c r="F31" s="42">
        <f t="shared" si="0"/>
        <v>150000</v>
      </c>
    </row>
    <row r="32" spans="1:6" ht="12.75">
      <c r="A32" s="25" t="s">
        <v>56</v>
      </c>
      <c r="B32" s="124" t="s">
        <v>224</v>
      </c>
      <c r="C32" s="125"/>
      <c r="D32" s="26">
        <v>100000</v>
      </c>
      <c r="E32" s="26"/>
      <c r="F32" s="42">
        <f t="shared" si="0"/>
        <v>100000</v>
      </c>
    </row>
    <row r="33" spans="1:6" ht="31.5">
      <c r="A33" s="58" t="s">
        <v>154</v>
      </c>
      <c r="B33" s="130" t="s">
        <v>361</v>
      </c>
      <c r="C33" s="131"/>
      <c r="D33" s="59">
        <f>SUM(D34:D43)</f>
        <v>1968900</v>
      </c>
      <c r="E33" s="59">
        <f>SUM(E34:E43)</f>
        <v>318324.08999999997</v>
      </c>
      <c r="F33" s="56">
        <f t="shared" si="0"/>
        <v>1650575.9100000001</v>
      </c>
    </row>
    <row r="34" spans="1:6" s="74" customFormat="1" ht="12.75">
      <c r="A34" s="25" t="s">
        <v>49</v>
      </c>
      <c r="B34" s="124" t="s">
        <v>225</v>
      </c>
      <c r="C34" s="125"/>
      <c r="D34" s="26">
        <v>95000</v>
      </c>
      <c r="E34" s="26">
        <v>16479</v>
      </c>
      <c r="F34" s="57">
        <f t="shared" si="0"/>
        <v>78521</v>
      </c>
    </row>
    <row r="35" spans="1:6" ht="12.75">
      <c r="A35" s="25" t="s">
        <v>50</v>
      </c>
      <c r="B35" s="124" t="s">
        <v>226</v>
      </c>
      <c r="C35" s="125"/>
      <c r="D35" s="26">
        <v>25000</v>
      </c>
      <c r="E35" s="26"/>
      <c r="F35" s="42">
        <f t="shared" si="0"/>
        <v>25000</v>
      </c>
    </row>
    <row r="36" spans="1:6" ht="12.75">
      <c r="A36" s="25" t="s">
        <v>51</v>
      </c>
      <c r="B36" s="124" t="s">
        <v>227</v>
      </c>
      <c r="C36" s="125"/>
      <c r="D36" s="26">
        <v>127112.43</v>
      </c>
      <c r="E36" s="26">
        <v>21809.07</v>
      </c>
      <c r="F36" s="42">
        <f t="shared" si="0"/>
        <v>105303.35999999999</v>
      </c>
    </row>
    <row r="37" spans="1:6" ht="12.75">
      <c r="A37" s="25" t="s">
        <v>109</v>
      </c>
      <c r="B37" s="124" t="s">
        <v>228</v>
      </c>
      <c r="C37" s="125"/>
      <c r="D37" s="26">
        <v>230376.24</v>
      </c>
      <c r="E37" s="26"/>
      <c r="F37" s="42">
        <f t="shared" si="0"/>
        <v>230376.24</v>
      </c>
    </row>
    <row r="38" spans="1:6" ht="12.75">
      <c r="A38" s="25" t="s">
        <v>52</v>
      </c>
      <c r="B38" s="124" t="s">
        <v>229</v>
      </c>
      <c r="C38" s="125"/>
      <c r="D38" s="26">
        <v>109757.6</v>
      </c>
      <c r="E38" s="26">
        <v>24572</v>
      </c>
      <c r="F38" s="42">
        <f t="shared" si="0"/>
        <v>85185.6</v>
      </c>
    </row>
    <row r="39" spans="1:6" ht="12.75">
      <c r="A39" s="25" t="s">
        <v>53</v>
      </c>
      <c r="B39" s="124" t="s">
        <v>230</v>
      </c>
      <c r="C39" s="125"/>
      <c r="D39" s="26">
        <v>503414.73</v>
      </c>
      <c r="E39" s="26">
        <v>77326</v>
      </c>
      <c r="F39" s="42">
        <f t="shared" si="0"/>
        <v>426088.73</v>
      </c>
    </row>
    <row r="40" spans="1:6" ht="12.75">
      <c r="A40" s="25" t="s">
        <v>54</v>
      </c>
      <c r="B40" s="124" t="s">
        <v>231</v>
      </c>
      <c r="C40" s="125"/>
      <c r="D40" s="26">
        <v>88000</v>
      </c>
      <c r="E40" s="26"/>
      <c r="F40" s="42">
        <f t="shared" si="0"/>
        <v>88000</v>
      </c>
    </row>
    <row r="41" spans="1:6" ht="12.75">
      <c r="A41" s="25" t="s">
        <v>55</v>
      </c>
      <c r="B41" s="124" t="s">
        <v>232</v>
      </c>
      <c r="C41" s="125"/>
      <c r="D41" s="26">
        <v>160239</v>
      </c>
      <c r="E41" s="26">
        <v>1523.32</v>
      </c>
      <c r="F41" s="42">
        <f t="shared" si="0"/>
        <v>158715.68</v>
      </c>
    </row>
    <row r="42" spans="1:6" ht="12.75">
      <c r="A42" s="25" t="s">
        <v>56</v>
      </c>
      <c r="B42" s="124" t="s">
        <v>233</v>
      </c>
      <c r="C42" s="125"/>
      <c r="D42" s="26">
        <v>580000</v>
      </c>
      <c r="E42" s="26">
        <v>173854.84</v>
      </c>
      <c r="F42" s="42">
        <f t="shared" si="0"/>
        <v>406145.16000000003</v>
      </c>
    </row>
    <row r="43" spans="1:6" ht="12.75">
      <c r="A43" s="31" t="s">
        <v>54</v>
      </c>
      <c r="B43" s="132" t="s">
        <v>234</v>
      </c>
      <c r="C43" s="133"/>
      <c r="D43" s="33">
        <v>50000</v>
      </c>
      <c r="E43" s="33">
        <v>2759.86</v>
      </c>
      <c r="F43" s="42">
        <f t="shared" si="0"/>
        <v>47240.14</v>
      </c>
    </row>
    <row r="44" spans="1:6" s="62" customFormat="1" ht="12.75">
      <c r="A44" s="58" t="s">
        <v>262</v>
      </c>
      <c r="B44" s="128" t="s">
        <v>269</v>
      </c>
      <c r="C44" s="129"/>
      <c r="D44" s="30">
        <f>D45</f>
        <v>300000</v>
      </c>
      <c r="E44" s="30">
        <f>E45</f>
        <v>0</v>
      </c>
      <c r="F44" s="56">
        <f t="shared" si="0"/>
        <v>300000</v>
      </c>
    </row>
    <row r="45" spans="1:6" s="62" customFormat="1" ht="12.75">
      <c r="A45" s="31" t="s">
        <v>54</v>
      </c>
      <c r="B45" s="132" t="s">
        <v>263</v>
      </c>
      <c r="C45" s="133"/>
      <c r="D45" s="33">
        <v>300000</v>
      </c>
      <c r="E45" s="33"/>
      <c r="F45" s="57">
        <f t="shared" si="0"/>
        <v>300000</v>
      </c>
    </row>
    <row r="46" spans="1:6" s="62" customFormat="1" ht="12.75">
      <c r="A46" s="28" t="s">
        <v>59</v>
      </c>
      <c r="B46" s="128" t="s">
        <v>294</v>
      </c>
      <c r="C46" s="129"/>
      <c r="D46" s="30">
        <f>D51+D47</f>
        <v>5800000</v>
      </c>
      <c r="E46" s="30">
        <f>E51+E47</f>
        <v>1025100.49</v>
      </c>
      <c r="F46" s="30">
        <f>F51+F47</f>
        <v>4774899.51</v>
      </c>
    </row>
    <row r="47" spans="1:6" s="61" customFormat="1" ht="31.5">
      <c r="A47" s="58" t="s">
        <v>154</v>
      </c>
      <c r="B47" s="130" t="s">
        <v>270</v>
      </c>
      <c r="C47" s="131"/>
      <c r="D47" s="59">
        <f>SUM(D48:D50)</f>
        <v>328999.51</v>
      </c>
      <c r="E47" s="59">
        <f>SUM(E48:E50)</f>
        <v>54100</v>
      </c>
      <c r="F47" s="56">
        <f t="shared" si="0"/>
        <v>274899.51</v>
      </c>
    </row>
    <row r="48" spans="1:6" s="74" customFormat="1" ht="12.75">
      <c r="A48" s="25" t="s">
        <v>53</v>
      </c>
      <c r="B48" s="124" t="s">
        <v>309</v>
      </c>
      <c r="C48" s="125"/>
      <c r="D48" s="33">
        <v>100000</v>
      </c>
      <c r="E48" s="33">
        <v>8000</v>
      </c>
      <c r="F48" s="57">
        <f t="shared" si="0"/>
        <v>92000</v>
      </c>
    </row>
    <row r="49" spans="1:6" s="74" customFormat="1" ht="12.75">
      <c r="A49" s="25" t="s">
        <v>54</v>
      </c>
      <c r="B49" s="124" t="s">
        <v>235</v>
      </c>
      <c r="C49" s="125"/>
      <c r="D49" s="26">
        <v>100000</v>
      </c>
      <c r="E49" s="26">
        <v>46100</v>
      </c>
      <c r="F49" s="57"/>
    </row>
    <row r="50" spans="1:6" ht="12.75">
      <c r="A50" s="25" t="s">
        <v>56</v>
      </c>
      <c r="B50" s="124" t="s">
        <v>325</v>
      </c>
      <c r="C50" s="125"/>
      <c r="D50" s="26">
        <v>128999.51</v>
      </c>
      <c r="E50" s="26"/>
      <c r="F50" s="42">
        <f>D50-E50</f>
        <v>128999.51</v>
      </c>
    </row>
    <row r="51" spans="1:6" s="88" customFormat="1" ht="33.75">
      <c r="A51" s="73" t="s">
        <v>106</v>
      </c>
      <c r="B51" s="138" t="s">
        <v>236</v>
      </c>
      <c r="C51" s="139"/>
      <c r="D51" s="63">
        <v>5471000.49</v>
      </c>
      <c r="E51" s="63">
        <v>971000.49</v>
      </c>
      <c r="F51" s="87">
        <f>D51-E51</f>
        <v>4500000</v>
      </c>
    </row>
    <row r="52" spans="1:6" ht="22.5">
      <c r="A52" s="23" t="s">
        <v>93</v>
      </c>
      <c r="B52" s="126" t="s">
        <v>271</v>
      </c>
      <c r="C52" s="127"/>
      <c r="D52" s="24">
        <f>SUM(D53:D56)</f>
        <v>411334.00000000006</v>
      </c>
      <c r="E52" s="24">
        <f>SUM(E53:E56)</f>
        <v>37784.4</v>
      </c>
      <c r="F52" s="41">
        <f>D52-E52</f>
        <v>373549.60000000003</v>
      </c>
    </row>
    <row r="53" spans="1:6" ht="12.75">
      <c r="A53" s="25" t="s">
        <v>47</v>
      </c>
      <c r="B53" s="124" t="s">
        <v>237</v>
      </c>
      <c r="C53" s="125"/>
      <c r="D53" s="26">
        <v>287764.46</v>
      </c>
      <c r="E53" s="26">
        <v>31080</v>
      </c>
      <c r="F53" s="57">
        <f aca="true" t="shared" si="1" ref="F53:F98">D53-E53</f>
        <v>256684.46000000002</v>
      </c>
    </row>
    <row r="54" spans="1:6" ht="12.75">
      <c r="A54" s="25" t="s">
        <v>48</v>
      </c>
      <c r="B54" s="124" t="s">
        <v>238</v>
      </c>
      <c r="C54" s="125"/>
      <c r="D54" s="26">
        <v>86894.6</v>
      </c>
      <c r="E54" s="26">
        <v>6704.4</v>
      </c>
      <c r="F54" s="42">
        <f t="shared" si="1"/>
        <v>80190.20000000001</v>
      </c>
    </row>
    <row r="55" spans="1:6" ht="12.75">
      <c r="A55" s="25" t="s">
        <v>53</v>
      </c>
      <c r="B55" s="124" t="s">
        <v>261</v>
      </c>
      <c r="C55" s="125"/>
      <c r="D55" s="26">
        <v>7200</v>
      </c>
      <c r="E55" s="26"/>
      <c r="F55" s="42">
        <f>D55-E55</f>
        <v>7200</v>
      </c>
    </row>
    <row r="56" spans="1:6" ht="12.75">
      <c r="A56" s="25" t="s">
        <v>56</v>
      </c>
      <c r="B56" s="124" t="s">
        <v>239</v>
      </c>
      <c r="C56" s="125"/>
      <c r="D56" s="26">
        <v>29474.94</v>
      </c>
      <c r="E56" s="26"/>
      <c r="F56" s="42">
        <f t="shared" si="1"/>
        <v>29474.94</v>
      </c>
    </row>
    <row r="57" spans="1:6" ht="45">
      <c r="A57" s="23" t="s">
        <v>94</v>
      </c>
      <c r="B57" s="126" t="s">
        <v>293</v>
      </c>
      <c r="C57" s="127"/>
      <c r="D57" s="24">
        <f>D58</f>
        <v>3046000</v>
      </c>
      <c r="E57" s="24">
        <f>E58</f>
        <v>0</v>
      </c>
      <c r="F57" s="56">
        <f t="shared" si="1"/>
        <v>3046000</v>
      </c>
    </row>
    <row r="58" spans="1:6" s="62" customFormat="1" ht="21">
      <c r="A58" s="58" t="s">
        <v>98</v>
      </c>
      <c r="B58" s="130" t="s">
        <v>272</v>
      </c>
      <c r="C58" s="131"/>
      <c r="D58" s="59">
        <f>D59+D60</f>
        <v>3046000</v>
      </c>
      <c r="E58" s="59">
        <f>E59+E60</f>
        <v>0</v>
      </c>
      <c r="F58" s="60">
        <f t="shared" si="1"/>
        <v>3046000</v>
      </c>
    </row>
    <row r="59" spans="1:6" ht="12.75">
      <c r="A59" s="25" t="s">
        <v>52</v>
      </c>
      <c r="B59" s="124" t="s">
        <v>240</v>
      </c>
      <c r="C59" s="125"/>
      <c r="D59" s="26">
        <v>1400000</v>
      </c>
      <c r="E59" s="26"/>
      <c r="F59" s="42">
        <f>D59-E59</f>
        <v>1400000</v>
      </c>
    </row>
    <row r="60" spans="1:6" ht="12.75">
      <c r="A60" s="25" t="s">
        <v>56</v>
      </c>
      <c r="B60" s="124" t="s">
        <v>241</v>
      </c>
      <c r="C60" s="125"/>
      <c r="D60" s="26">
        <v>1646000</v>
      </c>
      <c r="E60" s="26"/>
      <c r="F60" s="42">
        <f t="shared" si="1"/>
        <v>1646000</v>
      </c>
    </row>
    <row r="61" spans="1:6" ht="12.75">
      <c r="A61" s="23" t="s">
        <v>99</v>
      </c>
      <c r="B61" s="126" t="s">
        <v>275</v>
      </c>
      <c r="C61" s="127"/>
      <c r="D61" s="24">
        <f>D64+D62</f>
        <v>12159000</v>
      </c>
      <c r="E61" s="24">
        <f>E64+E62</f>
        <v>468517.27</v>
      </c>
      <c r="F61" s="56">
        <f t="shared" si="1"/>
        <v>11690482.73</v>
      </c>
    </row>
    <row r="62" spans="1:6" ht="12.75">
      <c r="A62" s="58" t="s">
        <v>150</v>
      </c>
      <c r="B62" s="130" t="s">
        <v>274</v>
      </c>
      <c r="C62" s="131"/>
      <c r="D62" s="24">
        <f>SUM(D63:D63)</f>
        <v>3159000</v>
      </c>
      <c r="E62" s="24">
        <f>SUM(E63:E63)</f>
        <v>0</v>
      </c>
      <c r="F62" s="56">
        <f t="shared" si="1"/>
        <v>3159000</v>
      </c>
    </row>
    <row r="63" spans="1:6" ht="12.75">
      <c r="A63" s="25" t="s">
        <v>52</v>
      </c>
      <c r="B63" s="124" t="s">
        <v>242</v>
      </c>
      <c r="C63" s="125"/>
      <c r="D63" s="33">
        <v>3159000</v>
      </c>
      <c r="E63" s="33"/>
      <c r="F63" s="42">
        <f t="shared" si="1"/>
        <v>3159000</v>
      </c>
    </row>
    <row r="64" spans="1:6" ht="26.25" customHeight="1">
      <c r="A64" s="58" t="s">
        <v>101</v>
      </c>
      <c r="B64" s="130" t="s">
        <v>273</v>
      </c>
      <c r="C64" s="131"/>
      <c r="D64" s="59">
        <f>D65+D66</f>
        <v>9000000</v>
      </c>
      <c r="E64" s="59">
        <f>E65+E66</f>
        <v>468517.27</v>
      </c>
      <c r="F64" s="60">
        <f t="shared" si="1"/>
        <v>8531482.73</v>
      </c>
    </row>
    <row r="65" spans="1:6" ht="12.75">
      <c r="A65" s="25" t="s">
        <v>53</v>
      </c>
      <c r="B65" s="124" t="s">
        <v>243</v>
      </c>
      <c r="C65" s="125"/>
      <c r="D65" s="26">
        <v>8160000</v>
      </c>
      <c r="E65" s="26">
        <v>228517.27</v>
      </c>
      <c r="F65" s="42">
        <f t="shared" si="1"/>
        <v>7931482.73</v>
      </c>
    </row>
    <row r="66" spans="1:6" s="62" customFormat="1" ht="21">
      <c r="A66" s="58" t="s">
        <v>102</v>
      </c>
      <c r="B66" s="130" t="s">
        <v>276</v>
      </c>
      <c r="C66" s="131"/>
      <c r="D66" s="59">
        <f>D67</f>
        <v>840000</v>
      </c>
      <c r="E66" s="59">
        <f>E67</f>
        <v>240000</v>
      </c>
      <c r="F66" s="60">
        <f t="shared" si="1"/>
        <v>600000</v>
      </c>
    </row>
    <row r="67" spans="1:6" ht="12.75">
      <c r="A67" s="25" t="s">
        <v>53</v>
      </c>
      <c r="B67" s="124" t="s">
        <v>244</v>
      </c>
      <c r="C67" s="125"/>
      <c r="D67" s="26">
        <v>840000</v>
      </c>
      <c r="E67" s="26">
        <v>240000</v>
      </c>
      <c r="F67" s="42">
        <f t="shared" si="1"/>
        <v>600000</v>
      </c>
    </row>
    <row r="68" spans="1:6" ht="12.75">
      <c r="A68" s="23" t="s">
        <v>60</v>
      </c>
      <c r="B68" s="126" t="s">
        <v>292</v>
      </c>
      <c r="C68" s="127"/>
      <c r="D68" s="24">
        <f>D71+D78+D86+D69</f>
        <v>63451000</v>
      </c>
      <c r="E68" s="24">
        <f>E71+E78+E86+E69</f>
        <v>8535592.57</v>
      </c>
      <c r="F68" s="56">
        <f t="shared" si="1"/>
        <v>54915407.43</v>
      </c>
    </row>
    <row r="69" spans="1:6" ht="12.75">
      <c r="A69" s="23" t="s">
        <v>326</v>
      </c>
      <c r="B69" s="126" t="s">
        <v>328</v>
      </c>
      <c r="C69" s="127"/>
      <c r="D69" s="24">
        <f>D70</f>
        <v>2500000</v>
      </c>
      <c r="E69" s="24">
        <f>E70</f>
        <v>0</v>
      </c>
      <c r="F69" s="56">
        <f t="shared" si="1"/>
        <v>2500000</v>
      </c>
    </row>
    <row r="70" spans="1:6" ht="12.75">
      <c r="A70" s="25" t="s">
        <v>52</v>
      </c>
      <c r="B70" s="132" t="s">
        <v>329</v>
      </c>
      <c r="C70" s="133"/>
      <c r="D70" s="33">
        <v>2500000</v>
      </c>
      <c r="E70" s="33"/>
      <c r="F70" s="57">
        <f t="shared" si="1"/>
        <v>2500000</v>
      </c>
    </row>
    <row r="71" spans="1:6" ht="12.75">
      <c r="A71" s="23" t="s">
        <v>61</v>
      </c>
      <c r="B71" s="126" t="s">
        <v>278</v>
      </c>
      <c r="C71" s="127"/>
      <c r="D71" s="24">
        <f>SUM(D72:D77)</f>
        <v>25651000</v>
      </c>
      <c r="E71" s="24">
        <f>SUM(E72:E77)</f>
        <v>5972922.3100000005</v>
      </c>
      <c r="F71" s="56">
        <f t="shared" si="1"/>
        <v>19678077.689999998</v>
      </c>
    </row>
    <row r="72" spans="1:6" ht="12.75">
      <c r="A72" s="25" t="s">
        <v>53</v>
      </c>
      <c r="B72" s="124" t="s">
        <v>360</v>
      </c>
      <c r="C72" s="125"/>
      <c r="D72" s="26">
        <v>2978100</v>
      </c>
      <c r="E72" s="26"/>
      <c r="F72" s="42">
        <f>D72-E72</f>
        <v>2978100</v>
      </c>
    </row>
    <row r="73" spans="1:6" ht="12.75">
      <c r="A73" s="25" t="s">
        <v>55</v>
      </c>
      <c r="B73" s="132" t="s">
        <v>245</v>
      </c>
      <c r="C73" s="133"/>
      <c r="D73" s="33">
        <v>1000000</v>
      </c>
      <c r="E73" s="33"/>
      <c r="F73" s="42">
        <f>D73-E73</f>
        <v>1000000</v>
      </c>
    </row>
    <row r="74" spans="1:6" ht="12.75">
      <c r="A74" s="25" t="s">
        <v>109</v>
      </c>
      <c r="B74" s="124" t="s">
        <v>327</v>
      </c>
      <c r="C74" s="125"/>
      <c r="D74" s="33">
        <v>439000</v>
      </c>
      <c r="E74" s="33"/>
      <c r="F74" s="42">
        <f t="shared" si="1"/>
        <v>439000</v>
      </c>
    </row>
    <row r="75" spans="1:6" ht="12.75">
      <c r="A75" s="25" t="s">
        <v>52</v>
      </c>
      <c r="B75" s="124" t="s">
        <v>279</v>
      </c>
      <c r="C75" s="125"/>
      <c r="D75" s="26">
        <v>8769900</v>
      </c>
      <c r="E75" s="26">
        <v>920348.31</v>
      </c>
      <c r="F75" s="42">
        <f t="shared" si="1"/>
        <v>7849551.6899999995</v>
      </c>
    </row>
    <row r="76" spans="1:6" ht="12.75">
      <c r="A76" s="25" t="s">
        <v>55</v>
      </c>
      <c r="B76" s="124" t="s">
        <v>280</v>
      </c>
      <c r="C76" s="125"/>
      <c r="D76" s="26">
        <v>4000000</v>
      </c>
      <c r="E76" s="26">
        <v>435000</v>
      </c>
      <c r="F76" s="57">
        <f t="shared" si="1"/>
        <v>3565000</v>
      </c>
    </row>
    <row r="77" spans="1:6" ht="12.75">
      <c r="A77" s="25" t="s">
        <v>56</v>
      </c>
      <c r="B77" s="124" t="s">
        <v>281</v>
      </c>
      <c r="C77" s="125"/>
      <c r="D77" s="26">
        <v>8464000</v>
      </c>
      <c r="E77" s="26">
        <v>4617574</v>
      </c>
      <c r="F77" s="57">
        <f t="shared" si="1"/>
        <v>3846426</v>
      </c>
    </row>
    <row r="78" spans="1:6" ht="12.75">
      <c r="A78" s="23" t="s">
        <v>62</v>
      </c>
      <c r="B78" s="126" t="s">
        <v>291</v>
      </c>
      <c r="C78" s="127"/>
      <c r="D78" s="24">
        <f>D79+D83</f>
        <v>4300000</v>
      </c>
      <c r="E78" s="24">
        <f>E79+E83</f>
        <v>512670.26</v>
      </c>
      <c r="F78" s="56">
        <f t="shared" si="1"/>
        <v>3787329.74</v>
      </c>
    </row>
    <row r="79" spans="1:6" s="62" customFormat="1" ht="15" customHeight="1">
      <c r="A79" s="58" t="s">
        <v>103</v>
      </c>
      <c r="B79" s="130" t="s">
        <v>277</v>
      </c>
      <c r="C79" s="131"/>
      <c r="D79" s="59">
        <f>SUM(D80:D82)</f>
        <v>2100000</v>
      </c>
      <c r="E79" s="59">
        <f>SUM(E80:E82)</f>
        <v>325761.42000000004</v>
      </c>
      <c r="F79" s="56">
        <f t="shared" si="1"/>
        <v>1774238.58</v>
      </c>
    </row>
    <row r="80" spans="1:6" s="62" customFormat="1" ht="15" customHeight="1">
      <c r="A80" s="25" t="s">
        <v>51</v>
      </c>
      <c r="B80" s="124" t="s">
        <v>258</v>
      </c>
      <c r="C80" s="125"/>
      <c r="D80" s="26">
        <v>1000000</v>
      </c>
      <c r="E80" s="26">
        <v>250761.42</v>
      </c>
      <c r="F80" s="42">
        <f t="shared" si="1"/>
        <v>749238.58</v>
      </c>
    </row>
    <row r="81" spans="1:6" s="62" customFormat="1" ht="15" customHeight="1">
      <c r="A81" s="25" t="s">
        <v>52</v>
      </c>
      <c r="B81" s="124" t="s">
        <v>259</v>
      </c>
      <c r="C81" s="125"/>
      <c r="D81" s="26">
        <v>1080000</v>
      </c>
      <c r="E81" s="26">
        <v>75000</v>
      </c>
      <c r="F81" s="42">
        <f t="shared" si="1"/>
        <v>1005000</v>
      </c>
    </row>
    <row r="82" spans="1:6" s="72" customFormat="1" ht="12.75">
      <c r="A82" s="25" t="s">
        <v>56</v>
      </c>
      <c r="B82" s="124" t="s">
        <v>260</v>
      </c>
      <c r="C82" s="125"/>
      <c r="D82" s="26">
        <v>20000</v>
      </c>
      <c r="E82" s="26"/>
      <c r="F82" s="57">
        <f t="shared" si="1"/>
        <v>20000</v>
      </c>
    </row>
    <row r="83" spans="1:6" s="72" customFormat="1" ht="21">
      <c r="A83" s="58" t="s">
        <v>104</v>
      </c>
      <c r="B83" s="130" t="s">
        <v>282</v>
      </c>
      <c r="C83" s="131"/>
      <c r="D83" s="59">
        <f>SUM(D84:D85)</f>
        <v>2200000</v>
      </c>
      <c r="E83" s="59">
        <f>SUM(E84:E85)</f>
        <v>186908.84</v>
      </c>
      <c r="F83" s="56">
        <f t="shared" si="1"/>
        <v>2013091.16</v>
      </c>
    </row>
    <row r="84" spans="1:6" ht="12.75">
      <c r="A84" s="25" t="s">
        <v>109</v>
      </c>
      <c r="B84" s="124" t="s">
        <v>257</v>
      </c>
      <c r="C84" s="125"/>
      <c r="D84" s="33">
        <v>719391.24</v>
      </c>
      <c r="E84" s="33">
        <v>71769.92</v>
      </c>
      <c r="F84" s="57">
        <f t="shared" si="1"/>
        <v>647621.32</v>
      </c>
    </row>
    <row r="85" spans="1:6" ht="12.75">
      <c r="A85" s="25" t="s">
        <v>55</v>
      </c>
      <c r="B85" s="124" t="s">
        <v>256</v>
      </c>
      <c r="C85" s="125"/>
      <c r="D85" s="33">
        <v>1480608.76</v>
      </c>
      <c r="E85" s="33">
        <v>115138.92</v>
      </c>
      <c r="F85" s="42">
        <f t="shared" si="1"/>
        <v>1365469.84</v>
      </c>
    </row>
    <row r="86" spans="1:6" ht="22.5">
      <c r="A86" s="23" t="s">
        <v>151</v>
      </c>
      <c r="B86" s="128" t="s">
        <v>290</v>
      </c>
      <c r="C86" s="129"/>
      <c r="D86" s="59">
        <f>D87</f>
        <v>31000000</v>
      </c>
      <c r="E86" s="59">
        <f>E87</f>
        <v>2050000</v>
      </c>
      <c r="F86" s="56">
        <f>D86-E86</f>
        <v>28950000</v>
      </c>
    </row>
    <row r="87" spans="1:6" ht="22.5">
      <c r="A87" s="25" t="s">
        <v>100</v>
      </c>
      <c r="B87" s="132" t="s">
        <v>255</v>
      </c>
      <c r="C87" s="133"/>
      <c r="D87" s="26">
        <v>31000000</v>
      </c>
      <c r="E87" s="26">
        <v>2050000</v>
      </c>
      <c r="F87" s="57">
        <f t="shared" si="1"/>
        <v>28950000</v>
      </c>
    </row>
    <row r="88" spans="1:6" ht="22.5">
      <c r="A88" s="23" t="s">
        <v>95</v>
      </c>
      <c r="B88" s="126" t="s">
        <v>289</v>
      </c>
      <c r="C88" s="127"/>
      <c r="D88" s="24">
        <f>D89+D90</f>
        <v>180000</v>
      </c>
      <c r="E88" s="24">
        <f>E89+E90</f>
        <v>0</v>
      </c>
      <c r="F88" s="42">
        <f>D88-E88</f>
        <v>180000</v>
      </c>
    </row>
    <row r="89" spans="1:6" ht="12.75">
      <c r="A89" s="25" t="s">
        <v>53</v>
      </c>
      <c r="B89" s="124" t="s">
        <v>254</v>
      </c>
      <c r="C89" s="125"/>
      <c r="D89" s="26">
        <v>80000</v>
      </c>
      <c r="E89" s="26"/>
      <c r="F89" s="42">
        <f t="shared" si="1"/>
        <v>80000</v>
      </c>
    </row>
    <row r="90" spans="1:6" ht="12.75">
      <c r="A90" s="25" t="s">
        <v>54</v>
      </c>
      <c r="B90" s="124" t="s">
        <v>253</v>
      </c>
      <c r="C90" s="125"/>
      <c r="D90" s="26">
        <v>100000</v>
      </c>
      <c r="E90" s="26"/>
      <c r="F90" s="56">
        <f t="shared" si="1"/>
        <v>100000</v>
      </c>
    </row>
    <row r="91" spans="1:6" ht="12.75">
      <c r="A91" s="23" t="s">
        <v>73</v>
      </c>
      <c r="B91" s="126" t="s">
        <v>288</v>
      </c>
      <c r="C91" s="127"/>
      <c r="D91" s="24">
        <f>D92+D93</f>
        <v>9500000</v>
      </c>
      <c r="E91" s="24">
        <f>E92+E93</f>
        <v>1000000</v>
      </c>
      <c r="F91" s="56">
        <f t="shared" si="1"/>
        <v>8500000</v>
      </c>
    </row>
    <row r="92" spans="1:6" ht="24" customHeight="1">
      <c r="A92" s="25" t="s">
        <v>100</v>
      </c>
      <c r="B92" s="124" t="s">
        <v>251</v>
      </c>
      <c r="C92" s="125"/>
      <c r="D92" s="33">
        <v>9100000</v>
      </c>
      <c r="E92" s="33">
        <v>1000000</v>
      </c>
      <c r="F92" s="57">
        <f t="shared" si="1"/>
        <v>8100000</v>
      </c>
    </row>
    <row r="93" spans="1:6" ht="22.5">
      <c r="A93" s="25" t="s">
        <v>63</v>
      </c>
      <c r="B93" s="124" t="s">
        <v>252</v>
      </c>
      <c r="C93" s="125"/>
      <c r="D93" s="26">
        <v>400000</v>
      </c>
      <c r="E93" s="26"/>
      <c r="F93" s="87">
        <f t="shared" si="1"/>
        <v>400000</v>
      </c>
    </row>
    <row r="94" spans="1:6" ht="12.75">
      <c r="A94" s="23" t="s">
        <v>113</v>
      </c>
      <c r="B94" s="126" t="s">
        <v>287</v>
      </c>
      <c r="C94" s="127"/>
      <c r="D94" s="30">
        <f>D95+D97</f>
        <v>550000</v>
      </c>
      <c r="E94" s="30">
        <f>E95+E97</f>
        <v>56531</v>
      </c>
      <c r="F94" s="56">
        <f t="shared" si="1"/>
        <v>493469</v>
      </c>
    </row>
    <row r="95" spans="1:6" ht="12.75">
      <c r="A95" s="58" t="s">
        <v>114</v>
      </c>
      <c r="B95" s="130" t="s">
        <v>283</v>
      </c>
      <c r="C95" s="131"/>
      <c r="D95" s="59">
        <f>D96</f>
        <v>200000</v>
      </c>
      <c r="E95" s="59">
        <f>E96</f>
        <v>17531</v>
      </c>
      <c r="F95" s="56">
        <f t="shared" si="1"/>
        <v>182469</v>
      </c>
    </row>
    <row r="96" spans="1:6" ht="22.5">
      <c r="A96" s="25" t="s">
        <v>116</v>
      </c>
      <c r="B96" s="124" t="s">
        <v>250</v>
      </c>
      <c r="C96" s="125"/>
      <c r="D96" s="26">
        <v>200000</v>
      </c>
      <c r="E96" s="26">
        <v>17531</v>
      </c>
      <c r="F96" s="57">
        <f t="shared" si="1"/>
        <v>182469</v>
      </c>
    </row>
    <row r="97" spans="1:6" ht="12.75">
      <c r="A97" s="58" t="s">
        <v>115</v>
      </c>
      <c r="B97" s="130" t="s">
        <v>286</v>
      </c>
      <c r="C97" s="131"/>
      <c r="D97" s="59">
        <f>D98</f>
        <v>350000</v>
      </c>
      <c r="E97" s="59">
        <f>E98</f>
        <v>39000</v>
      </c>
      <c r="F97" s="56">
        <f t="shared" si="1"/>
        <v>311000</v>
      </c>
    </row>
    <row r="98" spans="1:6" ht="12.75">
      <c r="A98" s="25" t="s">
        <v>110</v>
      </c>
      <c r="B98" s="124" t="s">
        <v>249</v>
      </c>
      <c r="C98" s="125"/>
      <c r="D98" s="26">
        <v>350000</v>
      </c>
      <c r="E98" s="26">
        <v>39000</v>
      </c>
      <c r="F98" s="57">
        <f t="shared" si="1"/>
        <v>311000</v>
      </c>
    </row>
    <row r="99" spans="1:6" ht="22.5">
      <c r="A99" s="23" t="s">
        <v>96</v>
      </c>
      <c r="B99" s="126" t="s">
        <v>285</v>
      </c>
      <c r="C99" s="127"/>
      <c r="D99" s="24">
        <f>D100+D101</f>
        <v>180000</v>
      </c>
      <c r="E99" s="24">
        <f>E100+E101</f>
        <v>6200</v>
      </c>
      <c r="F99" s="56">
        <f>D99-E99</f>
        <v>173800</v>
      </c>
    </row>
    <row r="100" spans="1:6" ht="12.75">
      <c r="A100" s="25" t="s">
        <v>54</v>
      </c>
      <c r="B100" s="124" t="s">
        <v>248</v>
      </c>
      <c r="C100" s="125"/>
      <c r="D100" s="26">
        <v>100000</v>
      </c>
      <c r="E100" s="26">
        <v>6200</v>
      </c>
      <c r="F100" s="57">
        <f>D100-E100</f>
        <v>93800</v>
      </c>
    </row>
    <row r="101" spans="1:6" ht="12.75">
      <c r="A101" s="71" t="s">
        <v>56</v>
      </c>
      <c r="B101" s="124" t="s">
        <v>247</v>
      </c>
      <c r="C101" s="125"/>
      <c r="D101" s="44">
        <v>80000</v>
      </c>
      <c r="E101" s="44"/>
      <c r="F101" s="57">
        <f>D101-E101</f>
        <v>80000</v>
      </c>
    </row>
    <row r="102" spans="1:6" ht="22.5">
      <c r="A102" s="23" t="s">
        <v>112</v>
      </c>
      <c r="B102" s="126" t="s">
        <v>284</v>
      </c>
      <c r="C102" s="127"/>
      <c r="D102" s="89">
        <f>D103</f>
        <v>2639000</v>
      </c>
      <c r="E102" s="89">
        <f>E103</f>
        <v>400000</v>
      </c>
      <c r="F102" s="56">
        <f>D102-E102</f>
        <v>2239000</v>
      </c>
    </row>
    <row r="103" spans="1:6" ht="22.5">
      <c r="A103" s="25" t="s">
        <v>100</v>
      </c>
      <c r="B103" s="132" t="s">
        <v>246</v>
      </c>
      <c r="C103" s="133"/>
      <c r="D103" s="44">
        <v>2639000</v>
      </c>
      <c r="E103" s="44">
        <v>400000</v>
      </c>
      <c r="F103" s="57">
        <f>D103-E103</f>
        <v>2239000</v>
      </c>
    </row>
    <row r="104" spans="1:6" ht="12.75">
      <c r="A104" s="23" t="s">
        <v>64</v>
      </c>
      <c r="B104" s="126" t="s">
        <v>33</v>
      </c>
      <c r="C104" s="127"/>
      <c r="D104" s="93">
        <f>'Доходы 1'!D19-'Расходы1 (2)'!D13</f>
        <v>-3930400</v>
      </c>
      <c r="E104" s="93">
        <f>'Доходы 1'!F19-'Расходы1 (2)'!E13</f>
        <v>-7504128.790000001</v>
      </c>
      <c r="F104" s="90"/>
    </row>
  </sheetData>
  <sheetProtection/>
  <mergeCells count="99">
    <mergeCell ref="B102:C102"/>
    <mergeCell ref="B103:C103"/>
    <mergeCell ref="B104:C104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2:D2"/>
    <mergeCell ref="A4:A11"/>
    <mergeCell ref="B4:C11"/>
    <mergeCell ref="D4:D11"/>
    <mergeCell ref="E4:E9"/>
    <mergeCell ref="F4:F9"/>
  </mergeCells>
  <conditionalFormatting sqref="E14 D104:E104 F74:F103 F13:F45 F47:F71">
    <cfRule type="cellIs" priority="2" dxfId="8" operator="equal" stopIfTrue="1">
      <formula>0</formula>
    </cfRule>
  </conditionalFormatting>
  <conditionalFormatting sqref="F72:F73">
    <cfRule type="cellIs" priority="1" dxfId="8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04"/>
  <sheetViews>
    <sheetView showGridLines="0" zoomScalePageLayoutView="0" workbookViewId="0" topLeftCell="A72">
      <selection activeCell="E96" sqref="E96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40" t="s">
        <v>20</v>
      </c>
      <c r="B2" s="140"/>
      <c r="C2" s="140"/>
      <c r="D2" s="140"/>
      <c r="E2" s="140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1" t="s">
        <v>4</v>
      </c>
      <c r="B4" s="76"/>
      <c r="C4" s="144" t="s">
        <v>23</v>
      </c>
      <c r="D4" s="145"/>
      <c r="E4" s="111" t="s">
        <v>16</v>
      </c>
      <c r="F4" s="136" t="s">
        <v>11</v>
      </c>
      <c r="G4" s="108" t="s">
        <v>14</v>
      </c>
    </row>
    <row r="5" spans="1:7" ht="5.25" customHeight="1">
      <c r="A5" s="142"/>
      <c r="B5" s="77"/>
      <c r="C5" s="146"/>
      <c r="D5" s="147"/>
      <c r="E5" s="112"/>
      <c r="F5" s="137"/>
      <c r="G5" s="109"/>
    </row>
    <row r="6" spans="1:7" ht="9" customHeight="1">
      <c r="A6" s="142"/>
      <c r="B6" s="77"/>
      <c r="C6" s="146"/>
      <c r="D6" s="147"/>
      <c r="E6" s="112"/>
      <c r="F6" s="137"/>
      <c r="G6" s="109"/>
    </row>
    <row r="7" spans="1:7" ht="6" customHeight="1">
      <c r="A7" s="142"/>
      <c r="B7" s="77"/>
      <c r="C7" s="146"/>
      <c r="D7" s="147"/>
      <c r="E7" s="112"/>
      <c r="F7" s="137"/>
      <c r="G7" s="109"/>
    </row>
    <row r="8" spans="1:7" ht="6" customHeight="1">
      <c r="A8" s="142"/>
      <c r="B8" s="77"/>
      <c r="C8" s="146"/>
      <c r="D8" s="147"/>
      <c r="E8" s="112"/>
      <c r="F8" s="137"/>
      <c r="G8" s="109"/>
    </row>
    <row r="9" spans="1:7" ht="10.5" customHeight="1">
      <c r="A9" s="142"/>
      <c r="B9" s="77"/>
      <c r="C9" s="146"/>
      <c r="D9" s="147"/>
      <c r="E9" s="112"/>
      <c r="F9" s="137"/>
      <c r="G9" s="109"/>
    </row>
    <row r="10" spans="1:7" ht="3.75" customHeight="1" hidden="1">
      <c r="A10" s="142"/>
      <c r="B10" s="77"/>
      <c r="C10" s="146"/>
      <c r="D10" s="147"/>
      <c r="E10" s="112"/>
      <c r="F10" s="37"/>
      <c r="G10" s="45"/>
    </row>
    <row r="11" spans="1:7" ht="12.75" customHeight="1" hidden="1">
      <c r="A11" s="143"/>
      <c r="B11" s="78"/>
      <c r="C11" s="148"/>
      <c r="D11" s="149"/>
      <c r="E11" s="113"/>
      <c r="F11" s="39"/>
      <c r="G11" s="46"/>
    </row>
    <row r="12" spans="1:7" ht="13.5" customHeight="1" thickBot="1">
      <c r="A12" s="17">
        <v>1</v>
      </c>
      <c r="B12" s="79"/>
      <c r="C12" s="134">
        <v>3</v>
      </c>
      <c r="D12" s="135"/>
      <c r="E12" s="19" t="s">
        <v>1</v>
      </c>
      <c r="F12" s="38" t="s">
        <v>2</v>
      </c>
      <c r="G12" s="20" t="s">
        <v>12</v>
      </c>
    </row>
    <row r="13" spans="1:7" ht="12.75">
      <c r="A13" s="23" t="s">
        <v>44</v>
      </c>
      <c r="B13" s="80" t="s">
        <v>160</v>
      </c>
      <c r="C13" s="126" t="s">
        <v>33</v>
      </c>
      <c r="D13" s="127"/>
      <c r="E13" s="24">
        <f>E15+E68+E52+E57+E61+E88+E91+E99+E102+E94</f>
        <v>109716334</v>
      </c>
      <c r="F13" s="24">
        <f>F15+F68+F52+F57+F61+F88+F91+F99+F102+F94</f>
        <v>12722363.64</v>
      </c>
      <c r="G13" s="41">
        <f aca="true" t="shared" si="0" ref="G13:G25">E13-F13</f>
        <v>96993970.36</v>
      </c>
    </row>
    <row r="14" spans="1:7" ht="12.75">
      <c r="A14" s="25" t="s">
        <v>45</v>
      </c>
      <c r="B14" s="81"/>
      <c r="C14" s="124" t="s">
        <v>32</v>
      </c>
      <c r="D14" s="125"/>
      <c r="E14" s="26"/>
      <c r="F14" s="44"/>
      <c r="G14" s="42">
        <f t="shared" si="0"/>
        <v>0</v>
      </c>
    </row>
    <row r="15" spans="1:7" ht="12.75">
      <c r="A15" s="23" t="s">
        <v>46</v>
      </c>
      <c r="B15" s="80"/>
      <c r="C15" s="126" t="s">
        <v>295</v>
      </c>
      <c r="D15" s="127"/>
      <c r="E15" s="24">
        <f>E19+E24+E46+E16+E44</f>
        <v>17600000</v>
      </c>
      <c r="F15" s="24">
        <f>F19+F24+F46+F16+F44</f>
        <v>2217738.4</v>
      </c>
      <c r="G15" s="41">
        <f t="shared" si="0"/>
        <v>15382261.6</v>
      </c>
    </row>
    <row r="16" spans="1:7" ht="33.75">
      <c r="A16" s="23" t="s">
        <v>97</v>
      </c>
      <c r="B16" s="80"/>
      <c r="C16" s="128" t="s">
        <v>264</v>
      </c>
      <c r="D16" s="129"/>
      <c r="E16" s="24">
        <f>E17+E18</f>
        <v>700000</v>
      </c>
      <c r="F16" s="24">
        <f>F17+F18</f>
        <v>19500</v>
      </c>
      <c r="G16" s="41">
        <f>E16-F16</f>
        <v>680500</v>
      </c>
    </row>
    <row r="17" spans="1:7" ht="12.75">
      <c r="A17" s="25" t="s">
        <v>47</v>
      </c>
      <c r="B17" s="81" t="s">
        <v>161</v>
      </c>
      <c r="C17" s="124" t="s">
        <v>214</v>
      </c>
      <c r="D17" s="125"/>
      <c r="E17" s="26">
        <v>537634</v>
      </c>
      <c r="F17" s="26">
        <v>19500</v>
      </c>
      <c r="G17" s="42">
        <f>E17-F17</f>
        <v>518134</v>
      </c>
    </row>
    <row r="18" spans="1:7" ht="12.75">
      <c r="A18" s="25" t="s">
        <v>48</v>
      </c>
      <c r="B18" s="81" t="s">
        <v>162</v>
      </c>
      <c r="C18" s="124" t="s">
        <v>213</v>
      </c>
      <c r="D18" s="125"/>
      <c r="E18" s="26">
        <v>162366</v>
      </c>
      <c r="F18" s="26"/>
      <c r="G18" s="42">
        <f>E18-F18</f>
        <v>162366</v>
      </c>
    </row>
    <row r="19" spans="1:7" ht="45">
      <c r="A19" s="23" t="s">
        <v>57</v>
      </c>
      <c r="B19" s="80"/>
      <c r="C19" s="126" t="s">
        <v>265</v>
      </c>
      <c r="D19" s="127"/>
      <c r="E19" s="59">
        <f>SUM(E20:E23)</f>
        <v>1300000</v>
      </c>
      <c r="F19" s="59">
        <f>SUM(F20:F23)</f>
        <v>126998.47</v>
      </c>
      <c r="G19" s="41">
        <f t="shared" si="0"/>
        <v>1173001.53</v>
      </c>
    </row>
    <row r="20" spans="1:7" ht="12.75">
      <c r="A20" s="25" t="s">
        <v>47</v>
      </c>
      <c r="B20" s="81" t="s">
        <v>163</v>
      </c>
      <c r="C20" s="124" t="s">
        <v>215</v>
      </c>
      <c r="D20" s="125"/>
      <c r="E20" s="33">
        <v>897500</v>
      </c>
      <c r="F20" s="33">
        <v>104430</v>
      </c>
      <c r="G20" s="42">
        <f t="shared" si="0"/>
        <v>793070</v>
      </c>
    </row>
    <row r="21" spans="1:7" ht="12.75">
      <c r="A21" s="25" t="s">
        <v>48</v>
      </c>
      <c r="B21" s="81" t="s">
        <v>164</v>
      </c>
      <c r="C21" s="124" t="s">
        <v>216</v>
      </c>
      <c r="D21" s="125"/>
      <c r="E21" s="33">
        <v>271500</v>
      </c>
      <c r="F21" s="33">
        <v>22568.47</v>
      </c>
      <c r="G21" s="42">
        <f t="shared" si="0"/>
        <v>248931.53</v>
      </c>
    </row>
    <row r="22" spans="1:7" ht="12.75">
      <c r="A22" s="25" t="s">
        <v>56</v>
      </c>
      <c r="B22" s="81" t="s">
        <v>165</v>
      </c>
      <c r="C22" s="124" t="s">
        <v>217</v>
      </c>
      <c r="D22" s="125"/>
      <c r="E22" s="26">
        <v>82600</v>
      </c>
      <c r="F22" s="26"/>
      <c r="G22" s="42">
        <f t="shared" si="0"/>
        <v>82600</v>
      </c>
    </row>
    <row r="23" spans="1:7" ht="22.5">
      <c r="A23" s="25" t="s">
        <v>63</v>
      </c>
      <c r="B23" s="81" t="s">
        <v>296</v>
      </c>
      <c r="C23" s="124" t="s">
        <v>218</v>
      </c>
      <c r="D23" s="125"/>
      <c r="E23" s="26">
        <v>48400</v>
      </c>
      <c r="F23" s="26"/>
      <c r="G23" s="42">
        <f t="shared" si="0"/>
        <v>48400</v>
      </c>
    </row>
    <row r="24" spans="1:7" ht="45">
      <c r="A24" s="23" t="s">
        <v>58</v>
      </c>
      <c r="B24" s="81" t="s">
        <v>297</v>
      </c>
      <c r="C24" s="126" t="s">
        <v>266</v>
      </c>
      <c r="D24" s="127"/>
      <c r="E24" s="24">
        <f>E25+E28+E33</f>
        <v>9500000</v>
      </c>
      <c r="F24" s="24">
        <f>F25+F28+F33</f>
        <v>1046139.44</v>
      </c>
      <c r="G24" s="42">
        <f>E24-F24</f>
        <v>8453860.56</v>
      </c>
    </row>
    <row r="25" spans="1:7" ht="12.75">
      <c r="A25" s="58" t="s">
        <v>152</v>
      </c>
      <c r="B25" s="83" t="s">
        <v>166</v>
      </c>
      <c r="C25" s="130" t="s">
        <v>267</v>
      </c>
      <c r="D25" s="131"/>
      <c r="E25" s="59">
        <f>SUM(E26:E27)</f>
        <v>7156200</v>
      </c>
      <c r="F25" s="59">
        <f>SUM(F26:F27)</f>
        <v>727815.35</v>
      </c>
      <c r="G25" s="41">
        <f t="shared" si="0"/>
        <v>6428384.65</v>
      </c>
    </row>
    <row r="26" spans="1:7" s="74" customFormat="1" ht="12.75">
      <c r="A26" s="25" t="s">
        <v>47</v>
      </c>
      <c r="B26" s="82" t="s">
        <v>167</v>
      </c>
      <c r="C26" s="124" t="s">
        <v>219</v>
      </c>
      <c r="D26" s="125"/>
      <c r="E26" s="26">
        <v>5498500</v>
      </c>
      <c r="F26" s="26">
        <v>591659.2</v>
      </c>
      <c r="G26" s="57">
        <f aca="true" t="shared" si="1" ref="G26:G39">E26-F26</f>
        <v>4906840.8</v>
      </c>
    </row>
    <row r="27" spans="1:7" ht="12.75">
      <c r="A27" s="25" t="s">
        <v>48</v>
      </c>
      <c r="B27" s="83" t="s">
        <v>168</v>
      </c>
      <c r="C27" s="124" t="s">
        <v>220</v>
      </c>
      <c r="D27" s="125"/>
      <c r="E27" s="26">
        <v>1657700</v>
      </c>
      <c r="F27" s="26">
        <v>136156.15</v>
      </c>
      <c r="G27" s="42">
        <f t="shared" si="1"/>
        <v>1521543.85</v>
      </c>
    </row>
    <row r="28" spans="1:7" ht="21">
      <c r="A28" s="58" t="s">
        <v>153</v>
      </c>
      <c r="B28" s="83" t="s">
        <v>298</v>
      </c>
      <c r="C28" s="130" t="s">
        <v>268</v>
      </c>
      <c r="D28" s="131"/>
      <c r="E28" s="59">
        <f>SUM(E29:E32)</f>
        <v>374900</v>
      </c>
      <c r="F28" s="59">
        <f>SUM(F29:F32)</f>
        <v>0</v>
      </c>
      <c r="G28" s="56">
        <f t="shared" si="1"/>
        <v>374900</v>
      </c>
    </row>
    <row r="29" spans="1:7" s="62" customFormat="1" ht="12.75">
      <c r="A29" s="25" t="s">
        <v>49</v>
      </c>
      <c r="B29" s="82" t="s">
        <v>169</v>
      </c>
      <c r="C29" s="124" t="s">
        <v>221</v>
      </c>
      <c r="D29" s="125"/>
      <c r="E29" s="26">
        <v>26400</v>
      </c>
      <c r="F29" s="26"/>
      <c r="G29" s="57">
        <f t="shared" si="1"/>
        <v>26400</v>
      </c>
    </row>
    <row r="30" spans="1:7" ht="12.75">
      <c r="A30" s="25" t="s">
        <v>53</v>
      </c>
      <c r="B30" s="81" t="s">
        <v>170</v>
      </c>
      <c r="C30" s="124" t="s">
        <v>222</v>
      </c>
      <c r="D30" s="125"/>
      <c r="E30" s="26">
        <v>98500</v>
      </c>
      <c r="F30" s="26"/>
      <c r="G30" s="42">
        <f t="shared" si="1"/>
        <v>98500</v>
      </c>
    </row>
    <row r="31" spans="1:7" ht="12.75">
      <c r="A31" s="25" t="s">
        <v>55</v>
      </c>
      <c r="B31" s="81" t="s">
        <v>171</v>
      </c>
      <c r="C31" s="124" t="s">
        <v>223</v>
      </c>
      <c r="D31" s="125"/>
      <c r="E31" s="26">
        <v>150000</v>
      </c>
      <c r="F31" s="26"/>
      <c r="G31" s="42">
        <f t="shared" si="1"/>
        <v>150000</v>
      </c>
    </row>
    <row r="32" spans="1:7" ht="12.75">
      <c r="A32" s="25" t="s">
        <v>56</v>
      </c>
      <c r="B32" s="81" t="s">
        <v>172</v>
      </c>
      <c r="C32" s="124" t="s">
        <v>224</v>
      </c>
      <c r="D32" s="125"/>
      <c r="E32" s="26">
        <v>100000</v>
      </c>
      <c r="F32" s="26"/>
      <c r="G32" s="42">
        <f t="shared" si="1"/>
        <v>100000</v>
      </c>
    </row>
    <row r="33" spans="1:7" ht="31.5">
      <c r="A33" s="58" t="s">
        <v>154</v>
      </c>
      <c r="B33" s="81" t="s">
        <v>299</v>
      </c>
      <c r="C33" s="130" t="s">
        <v>361</v>
      </c>
      <c r="D33" s="131"/>
      <c r="E33" s="59">
        <f>SUM(E34:E43)</f>
        <v>1968900</v>
      </c>
      <c r="F33" s="59">
        <f>SUM(F34:F43)</f>
        <v>318324.08999999997</v>
      </c>
      <c r="G33" s="56">
        <f t="shared" si="1"/>
        <v>1650575.9100000001</v>
      </c>
    </row>
    <row r="34" spans="1:7" s="74" customFormat="1" ht="12.75">
      <c r="A34" s="25" t="s">
        <v>49</v>
      </c>
      <c r="B34" s="83" t="s">
        <v>173</v>
      </c>
      <c r="C34" s="124" t="s">
        <v>225</v>
      </c>
      <c r="D34" s="125"/>
      <c r="E34" s="26">
        <v>95000</v>
      </c>
      <c r="F34" s="26">
        <v>16479</v>
      </c>
      <c r="G34" s="57">
        <f t="shared" si="1"/>
        <v>78521</v>
      </c>
    </row>
    <row r="35" spans="1:7" ht="12.75">
      <c r="A35" s="25" t="s">
        <v>50</v>
      </c>
      <c r="B35" s="81" t="s">
        <v>174</v>
      </c>
      <c r="C35" s="124" t="s">
        <v>226</v>
      </c>
      <c r="D35" s="125"/>
      <c r="E35" s="26">
        <v>25000</v>
      </c>
      <c r="F35" s="26"/>
      <c r="G35" s="42">
        <f t="shared" si="1"/>
        <v>25000</v>
      </c>
    </row>
    <row r="36" spans="1:7" ht="12.75">
      <c r="A36" s="25" t="s">
        <v>51</v>
      </c>
      <c r="B36" s="81" t="s">
        <v>175</v>
      </c>
      <c r="C36" s="124" t="s">
        <v>227</v>
      </c>
      <c r="D36" s="125"/>
      <c r="E36" s="26">
        <v>127112.43</v>
      </c>
      <c r="F36" s="26">
        <v>21809.07</v>
      </c>
      <c r="G36" s="42">
        <f t="shared" si="1"/>
        <v>105303.35999999999</v>
      </c>
    </row>
    <row r="37" spans="1:7" ht="12.75">
      <c r="A37" s="25" t="s">
        <v>109</v>
      </c>
      <c r="B37" s="81" t="s">
        <v>176</v>
      </c>
      <c r="C37" s="124" t="s">
        <v>228</v>
      </c>
      <c r="D37" s="125"/>
      <c r="E37" s="26">
        <v>230376.24</v>
      </c>
      <c r="F37" s="26"/>
      <c r="G37" s="42">
        <f t="shared" si="1"/>
        <v>230376.24</v>
      </c>
    </row>
    <row r="38" spans="1:7" ht="12.75">
      <c r="A38" s="25" t="s">
        <v>52</v>
      </c>
      <c r="B38" s="81" t="s">
        <v>177</v>
      </c>
      <c r="C38" s="124" t="s">
        <v>229</v>
      </c>
      <c r="D38" s="125"/>
      <c r="E38" s="26">
        <v>109757.6</v>
      </c>
      <c r="F38" s="26">
        <v>24572</v>
      </c>
      <c r="G38" s="42">
        <f t="shared" si="1"/>
        <v>85185.6</v>
      </c>
    </row>
    <row r="39" spans="1:7" ht="12.75">
      <c r="A39" s="25" t="s">
        <v>53</v>
      </c>
      <c r="B39" s="81" t="s">
        <v>178</v>
      </c>
      <c r="C39" s="124" t="s">
        <v>230</v>
      </c>
      <c r="D39" s="125"/>
      <c r="E39" s="26">
        <v>503414.73</v>
      </c>
      <c r="F39" s="26">
        <v>77326</v>
      </c>
      <c r="G39" s="42">
        <f t="shared" si="1"/>
        <v>426088.73</v>
      </c>
    </row>
    <row r="40" spans="1:7" ht="12.75">
      <c r="A40" s="25" t="s">
        <v>54</v>
      </c>
      <c r="B40" s="81" t="s">
        <v>179</v>
      </c>
      <c r="C40" s="124" t="s">
        <v>231</v>
      </c>
      <c r="D40" s="125"/>
      <c r="E40" s="26">
        <v>88000</v>
      </c>
      <c r="F40" s="26"/>
      <c r="G40" s="42">
        <f aca="true" t="shared" si="2" ref="G40:G48">E40-F40</f>
        <v>88000</v>
      </c>
    </row>
    <row r="41" spans="1:7" ht="12.75">
      <c r="A41" s="25" t="s">
        <v>55</v>
      </c>
      <c r="B41" s="81" t="s">
        <v>180</v>
      </c>
      <c r="C41" s="124" t="s">
        <v>232</v>
      </c>
      <c r="D41" s="125"/>
      <c r="E41" s="26">
        <v>160239</v>
      </c>
      <c r="F41" s="26">
        <v>1523.32</v>
      </c>
      <c r="G41" s="42">
        <f t="shared" si="2"/>
        <v>158715.68</v>
      </c>
    </row>
    <row r="42" spans="1:7" ht="12.75">
      <c r="A42" s="25" t="s">
        <v>56</v>
      </c>
      <c r="B42" s="81" t="s">
        <v>181</v>
      </c>
      <c r="C42" s="124" t="s">
        <v>233</v>
      </c>
      <c r="D42" s="125"/>
      <c r="E42" s="26">
        <v>580000</v>
      </c>
      <c r="F42" s="26">
        <v>173854.84</v>
      </c>
      <c r="G42" s="42">
        <f t="shared" si="2"/>
        <v>406145.16000000003</v>
      </c>
    </row>
    <row r="43" spans="1:7" ht="12.75">
      <c r="A43" s="31" t="s">
        <v>54</v>
      </c>
      <c r="B43" s="81" t="s">
        <v>182</v>
      </c>
      <c r="C43" s="132" t="s">
        <v>234</v>
      </c>
      <c r="D43" s="133"/>
      <c r="E43" s="33">
        <v>50000</v>
      </c>
      <c r="F43" s="33">
        <v>2759.86</v>
      </c>
      <c r="G43" s="42">
        <f t="shared" si="2"/>
        <v>47240.14</v>
      </c>
    </row>
    <row r="44" spans="1:7" s="62" customFormat="1" ht="12.75">
      <c r="A44" s="58" t="s">
        <v>262</v>
      </c>
      <c r="B44" s="82" t="s">
        <v>300</v>
      </c>
      <c r="C44" s="128" t="s">
        <v>269</v>
      </c>
      <c r="D44" s="129"/>
      <c r="E44" s="30">
        <f>E45</f>
        <v>300000</v>
      </c>
      <c r="F44" s="30">
        <f>F45</f>
        <v>0</v>
      </c>
      <c r="G44" s="56">
        <f t="shared" si="2"/>
        <v>300000</v>
      </c>
    </row>
    <row r="45" spans="1:7" s="62" customFormat="1" ht="12.75">
      <c r="A45" s="31" t="s">
        <v>54</v>
      </c>
      <c r="B45" s="82" t="s">
        <v>301</v>
      </c>
      <c r="C45" s="132" t="s">
        <v>263</v>
      </c>
      <c r="D45" s="133"/>
      <c r="E45" s="33">
        <v>300000</v>
      </c>
      <c r="F45" s="33"/>
      <c r="G45" s="57">
        <f t="shared" si="2"/>
        <v>300000</v>
      </c>
    </row>
    <row r="46" spans="1:7" s="62" customFormat="1" ht="12.75">
      <c r="A46" s="28" t="s">
        <v>59</v>
      </c>
      <c r="B46" s="82" t="s">
        <v>183</v>
      </c>
      <c r="C46" s="128" t="s">
        <v>294</v>
      </c>
      <c r="D46" s="129"/>
      <c r="E46" s="30">
        <f>E51+E47</f>
        <v>5800000</v>
      </c>
      <c r="F46" s="30">
        <f>F51+F47</f>
        <v>1025100.49</v>
      </c>
      <c r="G46" s="30">
        <f>G51+G47</f>
        <v>4774899.51</v>
      </c>
    </row>
    <row r="47" spans="1:7" s="61" customFormat="1" ht="31.5">
      <c r="A47" s="58" t="s">
        <v>154</v>
      </c>
      <c r="B47" s="83" t="s">
        <v>302</v>
      </c>
      <c r="C47" s="130" t="s">
        <v>270</v>
      </c>
      <c r="D47" s="131"/>
      <c r="E47" s="59">
        <f>SUM(E48:E50)</f>
        <v>328999.51</v>
      </c>
      <c r="F47" s="59">
        <f>SUM(F48:F50)</f>
        <v>54100</v>
      </c>
      <c r="G47" s="56">
        <f t="shared" si="2"/>
        <v>274899.51</v>
      </c>
    </row>
    <row r="48" spans="1:7" s="74" customFormat="1" ht="12.75">
      <c r="A48" s="25" t="s">
        <v>53</v>
      </c>
      <c r="B48" s="82" t="s">
        <v>184</v>
      </c>
      <c r="C48" s="124" t="s">
        <v>309</v>
      </c>
      <c r="D48" s="125"/>
      <c r="E48" s="33">
        <v>100000</v>
      </c>
      <c r="F48" s="33">
        <v>8000</v>
      </c>
      <c r="G48" s="57">
        <f t="shared" si="2"/>
        <v>92000</v>
      </c>
    </row>
    <row r="49" spans="1:7" s="74" customFormat="1" ht="12.75">
      <c r="A49" s="25" t="s">
        <v>54</v>
      </c>
      <c r="B49" s="82" t="s">
        <v>185</v>
      </c>
      <c r="C49" s="124" t="s">
        <v>235</v>
      </c>
      <c r="D49" s="125"/>
      <c r="E49" s="26">
        <v>100000</v>
      </c>
      <c r="F49" s="26">
        <v>46100</v>
      </c>
      <c r="G49" s="57"/>
    </row>
    <row r="50" spans="1:7" ht="12.75">
      <c r="A50" s="25" t="s">
        <v>56</v>
      </c>
      <c r="B50" s="83" t="s">
        <v>186</v>
      </c>
      <c r="C50" s="124" t="s">
        <v>325</v>
      </c>
      <c r="D50" s="125"/>
      <c r="E50" s="26">
        <v>128999.51</v>
      </c>
      <c r="F50" s="26"/>
      <c r="G50" s="42">
        <f>E50-F50</f>
        <v>128999.51</v>
      </c>
    </row>
    <row r="51" spans="1:7" s="88" customFormat="1" ht="33.75">
      <c r="A51" s="73" t="s">
        <v>106</v>
      </c>
      <c r="B51" s="82" t="s">
        <v>187</v>
      </c>
      <c r="C51" s="138" t="s">
        <v>236</v>
      </c>
      <c r="D51" s="139"/>
      <c r="E51" s="63">
        <v>5471000.49</v>
      </c>
      <c r="F51" s="63">
        <v>971000.49</v>
      </c>
      <c r="G51" s="87">
        <f>E51-F51</f>
        <v>4500000</v>
      </c>
    </row>
    <row r="52" spans="1:7" ht="22.5">
      <c r="A52" s="23" t="s">
        <v>93</v>
      </c>
      <c r="B52" s="83" t="s">
        <v>188</v>
      </c>
      <c r="C52" s="126" t="s">
        <v>271</v>
      </c>
      <c r="D52" s="127"/>
      <c r="E52" s="24">
        <f>SUM(E53:E56)</f>
        <v>411334.00000000006</v>
      </c>
      <c r="F52" s="24">
        <f>SUM(F53:F56)</f>
        <v>37784.4</v>
      </c>
      <c r="G52" s="41">
        <f>E52-F52</f>
        <v>373549.60000000003</v>
      </c>
    </row>
    <row r="53" spans="1:7" ht="12.75">
      <c r="A53" s="25" t="s">
        <v>47</v>
      </c>
      <c r="B53" s="81" t="s">
        <v>211</v>
      </c>
      <c r="C53" s="124" t="s">
        <v>237</v>
      </c>
      <c r="D53" s="125"/>
      <c r="E53" s="26">
        <v>287764.46</v>
      </c>
      <c r="F53" s="26">
        <v>31080</v>
      </c>
      <c r="G53" s="57">
        <f aca="true" t="shared" si="3" ref="G53:G60">E53-F53</f>
        <v>256684.46000000002</v>
      </c>
    </row>
    <row r="54" spans="1:7" ht="12.75">
      <c r="A54" s="25" t="s">
        <v>48</v>
      </c>
      <c r="B54" s="81" t="s">
        <v>212</v>
      </c>
      <c r="C54" s="124" t="s">
        <v>238</v>
      </c>
      <c r="D54" s="125"/>
      <c r="E54" s="26">
        <v>86894.6</v>
      </c>
      <c r="F54" s="26">
        <v>6704.4</v>
      </c>
      <c r="G54" s="42">
        <f t="shared" si="3"/>
        <v>80190.20000000001</v>
      </c>
    </row>
    <row r="55" spans="1:7" ht="12.75">
      <c r="A55" s="25" t="s">
        <v>53</v>
      </c>
      <c r="B55" s="81" t="s">
        <v>189</v>
      </c>
      <c r="C55" s="124" t="s">
        <v>261</v>
      </c>
      <c r="D55" s="125"/>
      <c r="E55" s="26">
        <v>7200</v>
      </c>
      <c r="F55" s="26"/>
      <c r="G55" s="42">
        <f>E55-F55</f>
        <v>7200</v>
      </c>
    </row>
    <row r="56" spans="1:7" ht="12.75">
      <c r="A56" s="25" t="s">
        <v>56</v>
      </c>
      <c r="B56" s="81" t="s">
        <v>303</v>
      </c>
      <c r="C56" s="124" t="s">
        <v>239</v>
      </c>
      <c r="D56" s="125"/>
      <c r="E56" s="26">
        <v>29474.94</v>
      </c>
      <c r="F56" s="26"/>
      <c r="G56" s="42">
        <f t="shared" si="3"/>
        <v>29474.94</v>
      </c>
    </row>
    <row r="57" spans="1:7" ht="45">
      <c r="A57" s="23" t="s">
        <v>94</v>
      </c>
      <c r="B57" s="83" t="s">
        <v>304</v>
      </c>
      <c r="C57" s="126" t="s">
        <v>293</v>
      </c>
      <c r="D57" s="127"/>
      <c r="E57" s="24">
        <f>E58</f>
        <v>3046000</v>
      </c>
      <c r="F57" s="24">
        <f>F58</f>
        <v>0</v>
      </c>
      <c r="G57" s="56">
        <f t="shared" si="3"/>
        <v>3046000</v>
      </c>
    </row>
    <row r="58" spans="1:7" s="62" customFormat="1" ht="21">
      <c r="A58" s="58" t="s">
        <v>98</v>
      </c>
      <c r="B58" s="82" t="s">
        <v>305</v>
      </c>
      <c r="C58" s="130" t="s">
        <v>272</v>
      </c>
      <c r="D58" s="131"/>
      <c r="E58" s="59">
        <f>E59+E60</f>
        <v>3046000</v>
      </c>
      <c r="F58" s="59">
        <f>F59+F60</f>
        <v>0</v>
      </c>
      <c r="G58" s="60">
        <f t="shared" si="3"/>
        <v>3046000</v>
      </c>
    </row>
    <row r="59" spans="1:7" ht="12.75">
      <c r="A59" s="25" t="s">
        <v>52</v>
      </c>
      <c r="B59" s="83" t="s">
        <v>306</v>
      </c>
      <c r="C59" s="124" t="s">
        <v>240</v>
      </c>
      <c r="D59" s="125"/>
      <c r="E59" s="26">
        <v>1400000</v>
      </c>
      <c r="F59" s="26"/>
      <c r="G59" s="42">
        <f>E59-F59</f>
        <v>1400000</v>
      </c>
    </row>
    <row r="60" spans="1:7" ht="12.75">
      <c r="A60" s="25" t="s">
        <v>56</v>
      </c>
      <c r="B60" s="83" t="s">
        <v>190</v>
      </c>
      <c r="C60" s="124" t="s">
        <v>241</v>
      </c>
      <c r="D60" s="125"/>
      <c r="E60" s="26">
        <v>1646000</v>
      </c>
      <c r="F60" s="26"/>
      <c r="G60" s="42">
        <f t="shared" si="3"/>
        <v>1646000</v>
      </c>
    </row>
    <row r="61" spans="1:7" ht="12.75">
      <c r="A61" s="23" t="s">
        <v>99</v>
      </c>
      <c r="B61" s="83" t="s">
        <v>307</v>
      </c>
      <c r="C61" s="126" t="s">
        <v>275</v>
      </c>
      <c r="D61" s="127"/>
      <c r="E61" s="24">
        <f>E64+E62</f>
        <v>12159000</v>
      </c>
      <c r="F61" s="24">
        <f>F64+F62</f>
        <v>468517.27</v>
      </c>
      <c r="G61" s="56">
        <f aca="true" t="shared" si="4" ref="G61:G68">E61-F61</f>
        <v>11690482.73</v>
      </c>
    </row>
    <row r="62" spans="1:7" ht="12.75">
      <c r="A62" s="58" t="s">
        <v>150</v>
      </c>
      <c r="B62" s="82" t="s">
        <v>308</v>
      </c>
      <c r="C62" s="130" t="s">
        <v>274</v>
      </c>
      <c r="D62" s="131"/>
      <c r="E62" s="24">
        <f>SUM(E63:E63)</f>
        <v>3159000</v>
      </c>
      <c r="F62" s="24">
        <f>SUM(F63:F63)</f>
        <v>0</v>
      </c>
      <c r="G62" s="56">
        <f t="shared" si="4"/>
        <v>3159000</v>
      </c>
    </row>
    <row r="63" spans="1:7" ht="12.75">
      <c r="A63" s="25" t="s">
        <v>52</v>
      </c>
      <c r="B63" s="83" t="s">
        <v>191</v>
      </c>
      <c r="C63" s="124" t="s">
        <v>242</v>
      </c>
      <c r="D63" s="125"/>
      <c r="E63" s="33">
        <v>3159000</v>
      </c>
      <c r="F63" s="33"/>
      <c r="G63" s="42">
        <f t="shared" si="4"/>
        <v>3159000</v>
      </c>
    </row>
    <row r="64" spans="1:7" ht="26.25" customHeight="1">
      <c r="A64" s="58" t="s">
        <v>101</v>
      </c>
      <c r="B64" s="82" t="s">
        <v>192</v>
      </c>
      <c r="C64" s="130" t="s">
        <v>273</v>
      </c>
      <c r="D64" s="131"/>
      <c r="E64" s="59">
        <f>E65+E66</f>
        <v>9000000</v>
      </c>
      <c r="F64" s="59">
        <f>F65+F66</f>
        <v>468517.27</v>
      </c>
      <c r="G64" s="60">
        <f t="shared" si="4"/>
        <v>8531482.73</v>
      </c>
    </row>
    <row r="65" spans="1:7" ht="12.75">
      <c r="A65" s="25" t="s">
        <v>53</v>
      </c>
      <c r="B65" s="83" t="s">
        <v>193</v>
      </c>
      <c r="C65" s="124" t="s">
        <v>243</v>
      </c>
      <c r="D65" s="125"/>
      <c r="E65" s="26">
        <v>8160000</v>
      </c>
      <c r="F65" s="26">
        <v>228517.27</v>
      </c>
      <c r="G65" s="42">
        <f t="shared" si="4"/>
        <v>7931482.73</v>
      </c>
    </row>
    <row r="66" spans="1:7" s="62" customFormat="1" ht="21">
      <c r="A66" s="58" t="s">
        <v>102</v>
      </c>
      <c r="B66" s="82" t="s">
        <v>194</v>
      </c>
      <c r="C66" s="130" t="s">
        <v>276</v>
      </c>
      <c r="D66" s="131"/>
      <c r="E66" s="59">
        <f>E67</f>
        <v>840000</v>
      </c>
      <c r="F66" s="59">
        <f>F67</f>
        <v>240000</v>
      </c>
      <c r="G66" s="60">
        <f t="shared" si="4"/>
        <v>600000</v>
      </c>
    </row>
    <row r="67" spans="1:7" ht="12.75">
      <c r="A67" s="25" t="s">
        <v>53</v>
      </c>
      <c r="B67" s="83" t="s">
        <v>210</v>
      </c>
      <c r="C67" s="124" t="s">
        <v>244</v>
      </c>
      <c r="D67" s="125"/>
      <c r="E67" s="26">
        <v>840000</v>
      </c>
      <c r="F67" s="26">
        <v>240000</v>
      </c>
      <c r="G67" s="42">
        <f t="shared" si="4"/>
        <v>600000</v>
      </c>
    </row>
    <row r="68" spans="1:7" ht="12.75">
      <c r="A68" s="23" t="s">
        <v>60</v>
      </c>
      <c r="B68" s="83" t="s">
        <v>195</v>
      </c>
      <c r="C68" s="126" t="s">
        <v>292</v>
      </c>
      <c r="D68" s="127"/>
      <c r="E68" s="24">
        <f>E71+E78+E86+E69</f>
        <v>63451000</v>
      </c>
      <c r="F68" s="24">
        <f>F71+F78+F86+F69</f>
        <v>8535592.57</v>
      </c>
      <c r="G68" s="56">
        <f t="shared" si="4"/>
        <v>54915407.43</v>
      </c>
    </row>
    <row r="69" spans="1:7" ht="12.75">
      <c r="A69" s="23" t="s">
        <v>326</v>
      </c>
      <c r="B69" s="83" t="s">
        <v>196</v>
      </c>
      <c r="C69" s="126" t="s">
        <v>328</v>
      </c>
      <c r="D69" s="127"/>
      <c r="E69" s="24">
        <f>E70</f>
        <v>2500000</v>
      </c>
      <c r="F69" s="24">
        <f>F70</f>
        <v>0</v>
      </c>
      <c r="G69" s="56">
        <f aca="true" t="shared" si="5" ref="G69:G77">E69-F69</f>
        <v>2500000</v>
      </c>
    </row>
    <row r="70" spans="1:7" ht="12.75">
      <c r="A70" s="25" t="s">
        <v>52</v>
      </c>
      <c r="B70" s="83" t="s">
        <v>315</v>
      </c>
      <c r="C70" s="132" t="s">
        <v>329</v>
      </c>
      <c r="D70" s="133"/>
      <c r="E70" s="33">
        <v>2500000</v>
      </c>
      <c r="F70" s="33"/>
      <c r="G70" s="57">
        <f t="shared" si="5"/>
        <v>2500000</v>
      </c>
    </row>
    <row r="71" spans="1:7" ht="12.75">
      <c r="A71" s="23" t="s">
        <v>61</v>
      </c>
      <c r="B71" s="81" t="s">
        <v>316</v>
      </c>
      <c r="C71" s="126" t="s">
        <v>278</v>
      </c>
      <c r="D71" s="127"/>
      <c r="E71" s="24">
        <f>SUM(E72:E77)</f>
        <v>25651000</v>
      </c>
      <c r="F71" s="24">
        <f>SUM(F72:F77)</f>
        <v>5972922.3100000005</v>
      </c>
      <c r="G71" s="56">
        <f t="shared" si="5"/>
        <v>19678077.689999998</v>
      </c>
    </row>
    <row r="72" spans="1:7" ht="12.75">
      <c r="A72" s="25" t="s">
        <v>53</v>
      </c>
      <c r="B72" s="83" t="s">
        <v>333</v>
      </c>
      <c r="C72" s="124" t="s">
        <v>360</v>
      </c>
      <c r="D72" s="125"/>
      <c r="E72" s="26">
        <v>2978100</v>
      </c>
      <c r="F72" s="26"/>
      <c r="G72" s="42">
        <f>E72-F72</f>
        <v>2978100</v>
      </c>
    </row>
    <row r="73" spans="1:7" ht="12.75">
      <c r="A73" s="25" t="s">
        <v>55</v>
      </c>
      <c r="B73" s="83" t="s">
        <v>334</v>
      </c>
      <c r="C73" s="132" t="s">
        <v>245</v>
      </c>
      <c r="D73" s="133"/>
      <c r="E73" s="33">
        <v>1000000</v>
      </c>
      <c r="F73" s="33"/>
      <c r="G73" s="42">
        <f>E73-F73</f>
        <v>1000000</v>
      </c>
    </row>
    <row r="74" spans="1:7" ht="12.75">
      <c r="A74" s="25" t="s">
        <v>109</v>
      </c>
      <c r="B74" s="81" t="s">
        <v>317</v>
      </c>
      <c r="C74" s="124" t="s">
        <v>327</v>
      </c>
      <c r="D74" s="125"/>
      <c r="E74" s="33">
        <v>439000</v>
      </c>
      <c r="F74" s="33"/>
      <c r="G74" s="42">
        <f t="shared" si="5"/>
        <v>439000</v>
      </c>
    </row>
    <row r="75" spans="1:7" ht="12.75">
      <c r="A75" s="25" t="s">
        <v>52</v>
      </c>
      <c r="B75" s="81" t="s">
        <v>330</v>
      </c>
      <c r="C75" s="124" t="s">
        <v>279</v>
      </c>
      <c r="D75" s="125"/>
      <c r="E75" s="26">
        <v>8769900</v>
      </c>
      <c r="F75" s="26">
        <v>920348.31</v>
      </c>
      <c r="G75" s="42">
        <f t="shared" si="5"/>
        <v>7849551.6899999995</v>
      </c>
    </row>
    <row r="76" spans="1:7" ht="12.75">
      <c r="A76" s="25" t="s">
        <v>55</v>
      </c>
      <c r="B76" s="83" t="s">
        <v>331</v>
      </c>
      <c r="C76" s="124" t="s">
        <v>280</v>
      </c>
      <c r="D76" s="125"/>
      <c r="E76" s="26">
        <v>4000000</v>
      </c>
      <c r="F76" s="26">
        <v>435000</v>
      </c>
      <c r="G76" s="57">
        <f t="shared" si="5"/>
        <v>3565000</v>
      </c>
    </row>
    <row r="77" spans="1:7" ht="12.75">
      <c r="A77" s="25" t="s">
        <v>56</v>
      </c>
      <c r="B77" s="82" t="s">
        <v>332</v>
      </c>
      <c r="C77" s="124" t="s">
        <v>281</v>
      </c>
      <c r="D77" s="125"/>
      <c r="E77" s="26">
        <v>8464000</v>
      </c>
      <c r="F77" s="26">
        <v>4617574</v>
      </c>
      <c r="G77" s="57">
        <f t="shared" si="5"/>
        <v>3846426</v>
      </c>
    </row>
    <row r="78" spans="1:7" ht="12.75">
      <c r="A78" s="23" t="s">
        <v>62</v>
      </c>
      <c r="B78" s="83" t="s">
        <v>335</v>
      </c>
      <c r="C78" s="126" t="s">
        <v>291</v>
      </c>
      <c r="D78" s="127"/>
      <c r="E78" s="24">
        <f>E79+E83</f>
        <v>4300000</v>
      </c>
      <c r="F78" s="24">
        <f>F79+F83</f>
        <v>512670.26</v>
      </c>
      <c r="G78" s="56">
        <f aca="true" t="shared" si="6" ref="G78:G92">E78-F78</f>
        <v>3787329.74</v>
      </c>
    </row>
    <row r="79" spans="1:7" s="62" customFormat="1" ht="15" customHeight="1">
      <c r="A79" s="58" t="s">
        <v>103</v>
      </c>
      <c r="B79" s="82" t="s">
        <v>336</v>
      </c>
      <c r="C79" s="130" t="s">
        <v>277</v>
      </c>
      <c r="D79" s="131"/>
      <c r="E79" s="59">
        <f>SUM(E80:E82)</f>
        <v>2100000</v>
      </c>
      <c r="F79" s="59">
        <f>SUM(F80:F82)</f>
        <v>325761.42000000004</v>
      </c>
      <c r="G79" s="56">
        <f t="shared" si="6"/>
        <v>1774238.58</v>
      </c>
    </row>
    <row r="80" spans="1:7" s="62" customFormat="1" ht="15" customHeight="1">
      <c r="A80" s="25" t="s">
        <v>51</v>
      </c>
      <c r="B80" s="82" t="s">
        <v>337</v>
      </c>
      <c r="C80" s="124" t="s">
        <v>258</v>
      </c>
      <c r="D80" s="125"/>
      <c r="E80" s="26">
        <v>1000000</v>
      </c>
      <c r="F80" s="26">
        <v>250761.42</v>
      </c>
      <c r="G80" s="42">
        <f t="shared" si="6"/>
        <v>749238.58</v>
      </c>
    </row>
    <row r="81" spans="1:7" s="62" customFormat="1" ht="15" customHeight="1">
      <c r="A81" s="25" t="s">
        <v>52</v>
      </c>
      <c r="B81" s="83" t="s">
        <v>338</v>
      </c>
      <c r="C81" s="124" t="s">
        <v>259</v>
      </c>
      <c r="D81" s="125"/>
      <c r="E81" s="26">
        <v>1080000</v>
      </c>
      <c r="F81" s="26">
        <v>75000</v>
      </c>
      <c r="G81" s="42">
        <f t="shared" si="6"/>
        <v>1005000</v>
      </c>
    </row>
    <row r="82" spans="1:7" s="72" customFormat="1" ht="12.75">
      <c r="A82" s="25" t="s">
        <v>56</v>
      </c>
      <c r="B82" s="83" t="s">
        <v>339</v>
      </c>
      <c r="C82" s="124" t="s">
        <v>260</v>
      </c>
      <c r="D82" s="125"/>
      <c r="E82" s="26">
        <v>20000</v>
      </c>
      <c r="F82" s="26"/>
      <c r="G82" s="57">
        <f t="shared" si="6"/>
        <v>20000</v>
      </c>
    </row>
    <row r="83" spans="1:7" s="72" customFormat="1" ht="21">
      <c r="A83" s="58" t="s">
        <v>104</v>
      </c>
      <c r="B83" s="83" t="s">
        <v>340</v>
      </c>
      <c r="C83" s="130" t="s">
        <v>282</v>
      </c>
      <c r="D83" s="131"/>
      <c r="E83" s="59">
        <f>SUM(E84:E85)</f>
        <v>2200000</v>
      </c>
      <c r="F83" s="59">
        <f>SUM(F84:F85)</f>
        <v>186908.84</v>
      </c>
      <c r="G83" s="56">
        <f t="shared" si="6"/>
        <v>2013091.16</v>
      </c>
    </row>
    <row r="84" spans="1:7" ht="12.75">
      <c r="A84" s="25" t="s">
        <v>109</v>
      </c>
      <c r="B84" s="83" t="s">
        <v>341</v>
      </c>
      <c r="C84" s="124" t="s">
        <v>257</v>
      </c>
      <c r="D84" s="125"/>
      <c r="E84" s="33">
        <v>719391.24</v>
      </c>
      <c r="F84" s="33">
        <v>71769.92</v>
      </c>
      <c r="G84" s="57">
        <f t="shared" si="6"/>
        <v>647621.32</v>
      </c>
    </row>
    <row r="85" spans="1:7" ht="12.75">
      <c r="A85" s="25" t="s">
        <v>55</v>
      </c>
      <c r="B85" s="83" t="s">
        <v>342</v>
      </c>
      <c r="C85" s="124" t="s">
        <v>256</v>
      </c>
      <c r="D85" s="125"/>
      <c r="E85" s="33">
        <v>1480608.76</v>
      </c>
      <c r="F85" s="33">
        <v>115138.92</v>
      </c>
      <c r="G85" s="42">
        <f t="shared" si="6"/>
        <v>1365469.84</v>
      </c>
    </row>
    <row r="86" spans="1:7" ht="22.5">
      <c r="A86" s="23" t="s">
        <v>151</v>
      </c>
      <c r="B86" s="83" t="s">
        <v>343</v>
      </c>
      <c r="C86" s="128" t="s">
        <v>290</v>
      </c>
      <c r="D86" s="129"/>
      <c r="E86" s="59">
        <f>E87</f>
        <v>31000000</v>
      </c>
      <c r="F86" s="59">
        <f>F87</f>
        <v>2050000</v>
      </c>
      <c r="G86" s="56">
        <f>E86-F86</f>
        <v>28950000</v>
      </c>
    </row>
    <row r="87" spans="1:7" ht="22.5">
      <c r="A87" s="25" t="s">
        <v>100</v>
      </c>
      <c r="B87" s="83" t="s">
        <v>344</v>
      </c>
      <c r="C87" s="132" t="s">
        <v>255</v>
      </c>
      <c r="D87" s="133"/>
      <c r="E87" s="26">
        <v>31000000</v>
      </c>
      <c r="F87" s="26">
        <v>2050000</v>
      </c>
      <c r="G87" s="57">
        <f t="shared" si="6"/>
        <v>28950000</v>
      </c>
    </row>
    <row r="88" spans="1:7" ht="22.5">
      <c r="A88" s="23" t="s">
        <v>95</v>
      </c>
      <c r="B88" s="83" t="s">
        <v>345</v>
      </c>
      <c r="C88" s="126" t="s">
        <v>289</v>
      </c>
      <c r="D88" s="127"/>
      <c r="E88" s="24">
        <f>E89+E90</f>
        <v>180000</v>
      </c>
      <c r="F88" s="24">
        <f>F89+F90</f>
        <v>0</v>
      </c>
      <c r="G88" s="42">
        <f>E88-F88</f>
        <v>180000</v>
      </c>
    </row>
    <row r="89" spans="1:7" ht="12.75">
      <c r="A89" s="25" t="s">
        <v>53</v>
      </c>
      <c r="B89" s="83" t="s">
        <v>346</v>
      </c>
      <c r="C89" s="124" t="s">
        <v>254</v>
      </c>
      <c r="D89" s="125"/>
      <c r="E89" s="26">
        <v>80000</v>
      </c>
      <c r="F89" s="26"/>
      <c r="G89" s="42">
        <f t="shared" si="6"/>
        <v>80000</v>
      </c>
    </row>
    <row r="90" spans="1:7" ht="12.75">
      <c r="A90" s="25" t="s">
        <v>54</v>
      </c>
      <c r="B90" s="83" t="s">
        <v>347</v>
      </c>
      <c r="C90" s="124" t="s">
        <v>253</v>
      </c>
      <c r="D90" s="125"/>
      <c r="E90" s="26">
        <v>100000</v>
      </c>
      <c r="F90" s="26"/>
      <c r="G90" s="56">
        <f t="shared" si="6"/>
        <v>100000</v>
      </c>
    </row>
    <row r="91" spans="1:7" ht="12.75">
      <c r="A91" s="23" t="s">
        <v>73</v>
      </c>
      <c r="B91" s="82" t="s">
        <v>348</v>
      </c>
      <c r="C91" s="126" t="s">
        <v>288</v>
      </c>
      <c r="D91" s="127"/>
      <c r="E91" s="24">
        <f>E92+E93</f>
        <v>9500000</v>
      </c>
      <c r="F91" s="24">
        <f>F92+F93</f>
        <v>1000000</v>
      </c>
      <c r="G91" s="56">
        <f t="shared" si="6"/>
        <v>8500000</v>
      </c>
    </row>
    <row r="92" spans="1:7" ht="24" customHeight="1">
      <c r="A92" s="25" t="s">
        <v>100</v>
      </c>
      <c r="B92" s="83" t="s">
        <v>349</v>
      </c>
      <c r="C92" s="124" t="s">
        <v>251</v>
      </c>
      <c r="D92" s="125"/>
      <c r="E92" s="33">
        <v>9100000</v>
      </c>
      <c r="F92" s="33">
        <v>1000000</v>
      </c>
      <c r="G92" s="57">
        <f t="shared" si="6"/>
        <v>8100000</v>
      </c>
    </row>
    <row r="93" spans="1:7" ht="22.5">
      <c r="A93" s="25" t="s">
        <v>63</v>
      </c>
      <c r="B93" s="82" t="s">
        <v>350</v>
      </c>
      <c r="C93" s="124" t="s">
        <v>252</v>
      </c>
      <c r="D93" s="125"/>
      <c r="E93" s="26">
        <v>400000</v>
      </c>
      <c r="F93" s="26"/>
      <c r="G93" s="87">
        <f aca="true" t="shared" si="7" ref="G93:G98">E93-F93</f>
        <v>400000</v>
      </c>
    </row>
    <row r="94" spans="1:7" ht="12.75">
      <c r="A94" s="23" t="s">
        <v>113</v>
      </c>
      <c r="B94" s="83" t="s">
        <v>351</v>
      </c>
      <c r="C94" s="126" t="s">
        <v>287</v>
      </c>
      <c r="D94" s="127"/>
      <c r="E94" s="30">
        <f>E95+E97</f>
        <v>550000</v>
      </c>
      <c r="F94" s="30">
        <f>F95+F97</f>
        <v>56531</v>
      </c>
      <c r="G94" s="56">
        <f t="shared" si="7"/>
        <v>493469</v>
      </c>
    </row>
    <row r="95" spans="1:7" ht="12.75">
      <c r="A95" s="58" t="s">
        <v>114</v>
      </c>
      <c r="B95" s="83" t="s">
        <v>352</v>
      </c>
      <c r="C95" s="130" t="s">
        <v>283</v>
      </c>
      <c r="D95" s="131"/>
      <c r="E95" s="59">
        <f>E96</f>
        <v>200000</v>
      </c>
      <c r="F95" s="59">
        <f>F96</f>
        <v>17531</v>
      </c>
      <c r="G95" s="56">
        <f t="shared" si="7"/>
        <v>182469</v>
      </c>
    </row>
    <row r="96" spans="1:7" ht="22.5">
      <c r="A96" s="25" t="s">
        <v>116</v>
      </c>
      <c r="B96" s="83" t="s">
        <v>353</v>
      </c>
      <c r="C96" s="124" t="s">
        <v>250</v>
      </c>
      <c r="D96" s="125"/>
      <c r="E96" s="26">
        <v>200000</v>
      </c>
      <c r="F96" s="26">
        <v>17531</v>
      </c>
      <c r="G96" s="57">
        <f t="shared" si="7"/>
        <v>182469</v>
      </c>
    </row>
    <row r="97" spans="1:7" ht="12.75">
      <c r="A97" s="58" t="s">
        <v>115</v>
      </c>
      <c r="B97" s="83" t="s">
        <v>354</v>
      </c>
      <c r="C97" s="130" t="s">
        <v>286</v>
      </c>
      <c r="D97" s="131"/>
      <c r="E97" s="59">
        <f>E98</f>
        <v>350000</v>
      </c>
      <c r="F97" s="59">
        <f>F98</f>
        <v>39000</v>
      </c>
      <c r="G97" s="56">
        <f t="shared" si="7"/>
        <v>311000</v>
      </c>
    </row>
    <row r="98" spans="1:7" ht="12.75">
      <c r="A98" s="25" t="s">
        <v>110</v>
      </c>
      <c r="B98" s="83" t="s">
        <v>355</v>
      </c>
      <c r="C98" s="124" t="s">
        <v>249</v>
      </c>
      <c r="D98" s="125"/>
      <c r="E98" s="26">
        <v>350000</v>
      </c>
      <c r="F98" s="26">
        <v>39000</v>
      </c>
      <c r="G98" s="57">
        <f t="shared" si="7"/>
        <v>311000</v>
      </c>
    </row>
    <row r="99" spans="1:7" ht="22.5">
      <c r="A99" s="23" t="s">
        <v>96</v>
      </c>
      <c r="B99" s="83" t="s">
        <v>356</v>
      </c>
      <c r="C99" s="126" t="s">
        <v>285</v>
      </c>
      <c r="D99" s="127"/>
      <c r="E99" s="24">
        <f>E100+E101</f>
        <v>180000</v>
      </c>
      <c r="F99" s="24">
        <f>F100+F101</f>
        <v>6200</v>
      </c>
      <c r="G99" s="56">
        <f>E99-F99</f>
        <v>173800</v>
      </c>
    </row>
    <row r="100" spans="1:7" ht="12.75">
      <c r="A100" s="25" t="s">
        <v>54</v>
      </c>
      <c r="B100" s="83" t="s">
        <v>357</v>
      </c>
      <c r="C100" s="124" t="s">
        <v>248</v>
      </c>
      <c r="D100" s="125"/>
      <c r="E100" s="26">
        <v>100000</v>
      </c>
      <c r="F100" s="26">
        <v>6200</v>
      </c>
      <c r="G100" s="57">
        <f>E100-F100</f>
        <v>93800</v>
      </c>
    </row>
    <row r="101" spans="1:7" ht="12.75">
      <c r="A101" s="71" t="s">
        <v>56</v>
      </c>
      <c r="B101" s="91">
        <v>285</v>
      </c>
      <c r="C101" s="124" t="s">
        <v>247</v>
      </c>
      <c r="D101" s="125"/>
      <c r="E101" s="44">
        <v>80000</v>
      </c>
      <c r="F101" s="44"/>
      <c r="G101" s="57">
        <f>E101-F101</f>
        <v>80000</v>
      </c>
    </row>
    <row r="102" spans="1:7" ht="22.5">
      <c r="A102" s="23" t="s">
        <v>112</v>
      </c>
      <c r="B102" s="91">
        <v>286</v>
      </c>
      <c r="C102" s="126" t="s">
        <v>284</v>
      </c>
      <c r="D102" s="127"/>
      <c r="E102" s="89">
        <f>E103</f>
        <v>2639000</v>
      </c>
      <c r="F102" s="89">
        <f>F103</f>
        <v>400000</v>
      </c>
      <c r="G102" s="56">
        <f>E102-F102</f>
        <v>2239000</v>
      </c>
    </row>
    <row r="103" spans="1:7" ht="22.5">
      <c r="A103" s="25" t="s">
        <v>100</v>
      </c>
      <c r="B103" s="91">
        <v>287</v>
      </c>
      <c r="C103" s="132" t="s">
        <v>246</v>
      </c>
      <c r="D103" s="133"/>
      <c r="E103" s="44">
        <v>2639000</v>
      </c>
      <c r="F103" s="44">
        <v>400000</v>
      </c>
      <c r="G103" s="57">
        <f>E103-F103</f>
        <v>2239000</v>
      </c>
    </row>
    <row r="104" spans="1:7" ht="12.75">
      <c r="A104" s="23" t="s">
        <v>64</v>
      </c>
      <c r="B104" s="80" t="s">
        <v>207</v>
      </c>
      <c r="C104" s="126" t="s">
        <v>33</v>
      </c>
      <c r="D104" s="127"/>
      <c r="E104" s="93">
        <f>'Доходы 1'!D19-Расходы1!E13</f>
        <v>-3930400</v>
      </c>
      <c r="F104" s="93">
        <f>'Доходы 1'!F19-Расходы1!F13</f>
        <v>-7504128.790000001</v>
      </c>
      <c r="G104" s="90"/>
    </row>
  </sheetData>
  <sheetProtection/>
  <mergeCells count="99">
    <mergeCell ref="C101:D101"/>
    <mergeCell ref="C102:D102"/>
    <mergeCell ref="C103:D103"/>
    <mergeCell ref="C104:D104"/>
    <mergeCell ref="C72:D72"/>
    <mergeCell ref="C73:D73"/>
    <mergeCell ref="C87:D87"/>
    <mergeCell ref="C89:D89"/>
    <mergeCell ref="C88:D88"/>
    <mergeCell ref="C96:D96"/>
    <mergeCell ref="C24:D24"/>
    <mergeCell ref="C45:D45"/>
    <mergeCell ref="C20:D20"/>
    <mergeCell ref="C27:D27"/>
    <mergeCell ref="C21:D21"/>
    <mergeCell ref="C22:D22"/>
    <mergeCell ref="C44:D44"/>
    <mergeCell ref="C39:D39"/>
    <mergeCell ref="C23:D23"/>
    <mergeCell ref="C29:D29"/>
    <mergeCell ref="C55:D55"/>
    <mergeCell ref="A2:E2"/>
    <mergeCell ref="A4:A11"/>
    <mergeCell ref="C4:D11"/>
    <mergeCell ref="E4:E11"/>
    <mergeCell ref="C19:D19"/>
    <mergeCell ref="C33:D33"/>
    <mergeCell ref="C17:D17"/>
    <mergeCell ref="C18:D18"/>
    <mergeCell ref="C32:D32"/>
    <mergeCell ref="C43:D43"/>
    <mergeCell ref="C49:D49"/>
    <mergeCell ref="C30:D30"/>
    <mergeCell ref="C51:D51"/>
    <mergeCell ref="C50:D50"/>
    <mergeCell ref="C34:D34"/>
    <mergeCell ref="C35:D35"/>
    <mergeCell ref="C46:D46"/>
    <mergeCell ref="C41:D41"/>
    <mergeCell ref="C58:D58"/>
    <mergeCell ref="C59:D59"/>
    <mergeCell ref="C61:D61"/>
    <mergeCell ref="C76:D76"/>
    <mergeCell ref="C60:D60"/>
    <mergeCell ref="C63:D63"/>
    <mergeCell ref="C62:D62"/>
    <mergeCell ref="C66:D66"/>
    <mergeCell ref="C64:D64"/>
    <mergeCell ref="C65:D65"/>
    <mergeCell ref="C57:D57"/>
    <mergeCell ref="C53:D53"/>
    <mergeCell ref="C25:D25"/>
    <mergeCell ref="C26:D26"/>
    <mergeCell ref="C40:D40"/>
    <mergeCell ref="C37:D37"/>
    <mergeCell ref="C36:D36"/>
    <mergeCell ref="C54:D54"/>
    <mergeCell ref="C47:D47"/>
    <mergeCell ref="C56:D56"/>
    <mergeCell ref="C75:D75"/>
    <mergeCell ref="C48:D48"/>
    <mergeCell ref="C42:D42"/>
    <mergeCell ref="C28:D28"/>
    <mergeCell ref="G4:G9"/>
    <mergeCell ref="C12:D12"/>
    <mergeCell ref="C14:D14"/>
    <mergeCell ref="C13:D13"/>
    <mergeCell ref="F4:F9"/>
    <mergeCell ref="C52:D52"/>
    <mergeCell ref="C98:D98"/>
    <mergeCell ref="C83:D83"/>
    <mergeCell ref="C15:D15"/>
    <mergeCell ref="C16:D16"/>
    <mergeCell ref="C38:D38"/>
    <mergeCell ref="C31:D31"/>
    <mergeCell ref="C94:D94"/>
    <mergeCell ref="C67:D67"/>
    <mergeCell ref="C71:D71"/>
    <mergeCell ref="C70:D70"/>
    <mergeCell ref="C79:D79"/>
    <mergeCell ref="C97:D97"/>
    <mergeCell ref="C90:D90"/>
    <mergeCell ref="C91:D91"/>
    <mergeCell ref="C100:D100"/>
    <mergeCell ref="C85:D85"/>
    <mergeCell ref="C95:D95"/>
    <mergeCell ref="C93:D93"/>
    <mergeCell ref="C92:D92"/>
    <mergeCell ref="C99:D99"/>
    <mergeCell ref="C81:D81"/>
    <mergeCell ref="C68:D68"/>
    <mergeCell ref="C74:D74"/>
    <mergeCell ref="C69:D69"/>
    <mergeCell ref="C82:D82"/>
    <mergeCell ref="C86:D86"/>
    <mergeCell ref="C84:D84"/>
    <mergeCell ref="C77:D77"/>
    <mergeCell ref="C80:D80"/>
    <mergeCell ref="C78:D78"/>
  </mergeCells>
  <conditionalFormatting sqref="F14 E104:F104 G74:G103 G13:G45 G47:G71">
    <cfRule type="cellIs" priority="60" dxfId="8" operator="equal" stopIfTrue="1">
      <formula>0</formula>
    </cfRule>
  </conditionalFormatting>
  <conditionalFormatting sqref="G72:G73">
    <cfRule type="cellIs" priority="1" dxfId="8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zoomScalePageLayoutView="0" workbookViewId="0" topLeftCell="A4">
      <selection activeCell="E24" sqref="E24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5" t="s">
        <v>18</v>
      </c>
      <c r="B1" s="155"/>
      <c r="C1" s="155"/>
      <c r="D1" s="155"/>
      <c r="E1" s="155"/>
      <c r="F1" s="155"/>
    </row>
    <row r="2" spans="1:6" ht="12.75" customHeight="1">
      <c r="A2" s="140" t="s">
        <v>201</v>
      </c>
      <c r="B2" s="140"/>
      <c r="C2" s="140"/>
      <c r="D2" s="140"/>
      <c r="E2" s="140"/>
      <c r="F2" s="14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04" t="s">
        <v>10</v>
      </c>
      <c r="C4" s="104" t="s">
        <v>24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2"/>
      <c r="B5" s="105"/>
      <c r="C5" s="105"/>
      <c r="D5" s="112"/>
      <c r="E5" s="112"/>
      <c r="F5" s="109"/>
    </row>
    <row r="6" spans="1:6" ht="6" customHeight="1">
      <c r="A6" s="102"/>
      <c r="B6" s="105"/>
      <c r="C6" s="105"/>
      <c r="D6" s="112"/>
      <c r="E6" s="112"/>
      <c r="F6" s="109"/>
    </row>
    <row r="7" spans="1:6" ht="4.5" customHeight="1">
      <c r="A7" s="102"/>
      <c r="B7" s="105"/>
      <c r="C7" s="105"/>
      <c r="D7" s="112"/>
      <c r="E7" s="112"/>
      <c r="F7" s="109"/>
    </row>
    <row r="8" spans="1:6" ht="6" customHeight="1">
      <c r="A8" s="102"/>
      <c r="B8" s="105"/>
      <c r="C8" s="105"/>
      <c r="D8" s="112"/>
      <c r="E8" s="112"/>
      <c r="F8" s="109"/>
    </row>
    <row r="9" spans="1:6" ht="6" customHeight="1">
      <c r="A9" s="102"/>
      <c r="B9" s="105"/>
      <c r="C9" s="105"/>
      <c r="D9" s="112"/>
      <c r="E9" s="112"/>
      <c r="F9" s="109"/>
    </row>
    <row r="10" spans="1:6" ht="18" customHeight="1">
      <c r="A10" s="103"/>
      <c r="B10" s="106"/>
      <c r="C10" s="106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5" t="s">
        <v>199</v>
      </c>
      <c r="B12" s="32" t="s">
        <v>65</v>
      </c>
      <c r="C12" s="32" t="s">
        <v>33</v>
      </c>
      <c r="D12" s="33">
        <f>D19</f>
        <v>3930400</v>
      </c>
      <c r="E12" s="33">
        <f>E19</f>
        <v>7504128.790000001</v>
      </c>
      <c r="F12" s="33">
        <f>D12-E12</f>
        <v>-3573728.790000001</v>
      </c>
    </row>
    <row r="13" spans="1:6" ht="35.25" customHeight="1">
      <c r="A13" s="31" t="s">
        <v>206</v>
      </c>
      <c r="B13" s="32" t="s">
        <v>66</v>
      </c>
      <c r="C13" s="32" t="s">
        <v>33</v>
      </c>
      <c r="D13" s="30"/>
      <c r="E13" s="30"/>
      <c r="F13" s="30">
        <f>D13-E13</f>
        <v>0</v>
      </c>
    </row>
    <row r="14" spans="1:6" ht="12.75">
      <c r="A14" s="31" t="s">
        <v>198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85" t="s">
        <v>200</v>
      </c>
      <c r="B16" s="32" t="s">
        <v>67</v>
      </c>
      <c r="C16" s="32" t="s">
        <v>33</v>
      </c>
      <c r="D16" s="30"/>
      <c r="E16" s="30"/>
      <c r="F16" s="30">
        <f>D16-E16</f>
        <v>0</v>
      </c>
    </row>
    <row r="17" spans="1:6" ht="12.75">
      <c r="A17" s="31" t="s">
        <v>198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86" t="s">
        <v>68</v>
      </c>
      <c r="B19" s="32" t="s">
        <v>69</v>
      </c>
      <c r="C19" s="29" t="s">
        <v>32</v>
      </c>
      <c r="D19" s="33">
        <f>D20+D22</f>
        <v>3930400</v>
      </c>
      <c r="E19" s="33">
        <f>E20+E22</f>
        <v>7504128.790000001</v>
      </c>
      <c r="F19" s="33">
        <f>D19-E19</f>
        <v>-3573728.790000001</v>
      </c>
    </row>
    <row r="20" spans="1:6" ht="12.75">
      <c r="A20" s="161" t="s">
        <v>203</v>
      </c>
      <c r="B20" s="153" t="s">
        <v>70</v>
      </c>
      <c r="C20" s="153" t="s">
        <v>75</v>
      </c>
      <c r="D20" s="157">
        <f>-'Доходы 1'!D19:E19</f>
        <v>-105785934</v>
      </c>
      <c r="E20" s="157">
        <v>-11121181.08</v>
      </c>
      <c r="F20" s="159" t="s">
        <v>33</v>
      </c>
    </row>
    <row r="21" spans="1:6" ht="12.75" customHeight="1">
      <c r="A21" s="162"/>
      <c r="B21" s="154"/>
      <c r="C21" s="154"/>
      <c r="D21" s="158"/>
      <c r="E21" s="158"/>
      <c r="F21" s="160"/>
    </row>
    <row r="22" spans="1:6" ht="12.75" customHeight="1">
      <c r="A22" s="161" t="s">
        <v>202</v>
      </c>
      <c r="B22" s="153" t="s">
        <v>71</v>
      </c>
      <c r="C22" s="153" t="s">
        <v>74</v>
      </c>
      <c r="D22" s="157">
        <f>Расходы1!E13</f>
        <v>109716334</v>
      </c>
      <c r="E22" s="157">
        <v>18625309.87</v>
      </c>
      <c r="F22" s="159" t="s">
        <v>33</v>
      </c>
    </row>
    <row r="23" spans="1:6" ht="12.75" customHeight="1">
      <c r="A23" s="162"/>
      <c r="B23" s="154"/>
      <c r="C23" s="154"/>
      <c r="D23" s="158"/>
      <c r="E23" s="158"/>
      <c r="F23" s="160"/>
    </row>
    <row r="26" ht="12.75">
      <c r="A26" s="65"/>
    </row>
    <row r="27" ht="12.75">
      <c r="A27" s="66"/>
    </row>
    <row r="28" spans="1:5" ht="12.75">
      <c r="A28" s="67" t="s">
        <v>118</v>
      </c>
      <c r="B28" s="67"/>
      <c r="C28" s="70"/>
      <c r="D28" s="67"/>
      <c r="E28" s="70" t="s">
        <v>119</v>
      </c>
    </row>
    <row r="29" spans="1:5" ht="12.75">
      <c r="A29" s="152" t="s">
        <v>124</v>
      </c>
      <c r="B29" s="152"/>
      <c r="C29" s="152"/>
      <c r="D29" s="152"/>
      <c r="E29" s="68" t="s">
        <v>120</v>
      </c>
    </row>
    <row r="30" spans="1:5" ht="12.75">
      <c r="A30" s="67" t="s">
        <v>204</v>
      </c>
      <c r="B30" s="156"/>
      <c r="C30" s="150"/>
      <c r="D30" s="156"/>
      <c r="E30" s="150" t="s">
        <v>123</v>
      </c>
    </row>
    <row r="31" spans="1:5" ht="12.75">
      <c r="A31" s="67" t="s">
        <v>121</v>
      </c>
      <c r="B31" s="156"/>
      <c r="C31" s="151"/>
      <c r="D31" s="156"/>
      <c r="E31" s="151"/>
    </row>
    <row r="32" spans="1:5" ht="12.75">
      <c r="A32" s="152" t="s">
        <v>125</v>
      </c>
      <c r="B32" s="152"/>
      <c r="C32" s="152"/>
      <c r="D32" s="152"/>
      <c r="E32" s="68" t="s">
        <v>120</v>
      </c>
    </row>
    <row r="33" spans="1:5" ht="12.75">
      <c r="A33" s="67" t="s">
        <v>122</v>
      </c>
      <c r="B33" s="67"/>
      <c r="C33" s="70"/>
      <c r="D33" s="67"/>
      <c r="E33" s="70" t="s">
        <v>123</v>
      </c>
    </row>
    <row r="34" spans="1:5" ht="12.75">
      <c r="A34" s="152" t="s">
        <v>126</v>
      </c>
      <c r="B34" s="152"/>
      <c r="C34" s="152"/>
      <c r="D34" s="152"/>
      <c r="E34" s="68" t="s">
        <v>120</v>
      </c>
    </row>
    <row r="35" spans="1:5" ht="12.75">
      <c r="A35" s="68"/>
      <c r="B35" s="68"/>
      <c r="C35" s="68"/>
      <c r="D35" s="68"/>
      <c r="E35" s="68"/>
    </row>
    <row r="36" spans="1:5" ht="12.75">
      <c r="A36" s="69" t="s">
        <v>362</v>
      </c>
      <c r="B36" s="68"/>
      <c r="C36" s="68"/>
      <c r="D36" s="68"/>
      <c r="E36" s="68"/>
    </row>
  </sheetData>
  <sheetProtection/>
  <mergeCells count="27"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  <mergeCell ref="E4:E10"/>
    <mergeCell ref="B22:B23"/>
    <mergeCell ref="A34:D34"/>
    <mergeCell ref="A29:D29"/>
    <mergeCell ref="B30:B31"/>
    <mergeCell ref="C30:C31"/>
    <mergeCell ref="D30:D31"/>
    <mergeCell ref="E22:E23"/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</mergeCells>
  <conditionalFormatting sqref="F19:F20 F22 E12:F18">
    <cfRule type="cellIs" priority="2" dxfId="8" operator="equal" stopIfTrue="1">
      <formula>0</formula>
    </cfRule>
  </conditionalFormatting>
  <conditionalFormatting sqref="E22">
    <cfRule type="cellIs" priority="1" dxfId="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2014-03-04T13:43:47Z</cp:lastPrinted>
  <dcterms:created xsi:type="dcterms:W3CDTF">1999-06-18T11:49:53Z</dcterms:created>
  <dcterms:modified xsi:type="dcterms:W3CDTF">2014-03-05T05:43:47Z</dcterms:modified>
  <cp:category/>
  <cp:version/>
  <cp:contentType/>
  <cp:contentStatus/>
</cp:coreProperties>
</file>